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I332033\Downloads\Rozpocet\"/>
    </mc:Choice>
  </mc:AlternateContent>
  <bookViews>
    <workbookView xWindow="0" yWindow="0" windowWidth="16380" windowHeight="8190"/>
  </bookViews>
  <sheets>
    <sheet name="Čerpanie rozpočtu k 31.12.2015" sheetId="1" r:id="rId1"/>
  </sheets>
  <definedNames>
    <definedName name="_xlnm._FilterDatabase" localSheetId="0" hidden="1">'Čerpanie rozpočtu k 31.12.2015'!$D$1:$D$726</definedName>
  </definedNames>
  <calcPr calcId="171027"/>
</workbook>
</file>

<file path=xl/calcChain.xml><?xml version="1.0" encoding="utf-8"?>
<calcChain xmlns="http://schemas.openxmlformats.org/spreadsheetml/2006/main">
  <c r="M381" i="1" l="1"/>
  <c r="L380" i="1"/>
  <c r="N380" i="1" s="1"/>
  <c r="L379" i="1"/>
  <c r="N379" i="1" s="1"/>
  <c r="H381" i="1"/>
  <c r="G381" i="1"/>
  <c r="N719" i="1"/>
  <c r="N713" i="1"/>
  <c r="N712" i="1"/>
  <c r="N714" i="1" s="1"/>
  <c r="N697" i="1"/>
  <c r="N686" i="1"/>
  <c r="N685" i="1"/>
  <c r="N682" i="1"/>
  <c r="N681" i="1"/>
  <c r="N680" i="1"/>
  <c r="N679" i="1"/>
  <c r="N678" i="1"/>
  <c r="N688" i="1" s="1"/>
  <c r="N677" i="1"/>
  <c r="N376" i="1"/>
  <c r="N371" i="1"/>
  <c r="N370" i="1"/>
  <c r="N377" i="1" s="1"/>
  <c r="N367" i="1"/>
  <c r="N366" i="1"/>
  <c r="N302" i="1"/>
  <c r="N299" i="1"/>
  <c r="N298" i="1"/>
  <c r="N273" i="1"/>
  <c r="N267" i="1"/>
  <c r="N254" i="1"/>
  <c r="N253" i="1"/>
  <c r="N249" i="1"/>
  <c r="N250" i="1"/>
  <c r="N246" i="1"/>
  <c r="N245" i="1"/>
  <c r="N244" i="1"/>
  <c r="N243" i="1"/>
  <c r="N242" i="1"/>
  <c r="N241" i="1"/>
  <c r="N240" i="1"/>
  <c r="N238" i="1"/>
  <c r="N235" i="1"/>
  <c r="N236" i="1"/>
  <c r="N232" i="1"/>
  <c r="N210" i="1"/>
  <c r="N209" i="1"/>
  <c r="N208" i="1"/>
  <c r="N207" i="1"/>
  <c r="N206" i="1"/>
  <c r="N205" i="1"/>
  <c r="N204" i="1"/>
  <c r="N203" i="1"/>
  <c r="N202" i="1"/>
  <c r="N200" i="1"/>
  <c r="N199" i="1"/>
  <c r="N198" i="1"/>
  <c r="N197" i="1"/>
  <c r="N196" i="1"/>
  <c r="N195" i="1"/>
  <c r="N194" i="1"/>
  <c r="N192" i="1"/>
  <c r="N183" i="1"/>
  <c r="N182" i="1"/>
  <c r="N181" i="1"/>
  <c r="N179" i="1"/>
  <c r="L75" i="1"/>
  <c r="N75" i="1"/>
  <c r="N63" i="1"/>
  <c r="L48" i="1"/>
  <c r="N48" i="1" s="1"/>
  <c r="L634" i="1"/>
  <c r="N634" i="1" s="1"/>
  <c r="K424" i="1"/>
  <c r="L456" i="1"/>
  <c r="K675" i="1"/>
  <c r="L669" i="1"/>
  <c r="N669" i="1"/>
  <c r="L662" i="1"/>
  <c r="N662" i="1"/>
  <c r="L628" i="1"/>
  <c r="N628" i="1"/>
  <c r="L594" i="1"/>
  <c r="N594" i="1"/>
  <c r="L564" i="1"/>
  <c r="N564" i="1"/>
  <c r="L545" i="1"/>
  <c r="N545" i="1"/>
  <c r="L539" i="1"/>
  <c r="N539" i="1"/>
  <c r="L471" i="1"/>
  <c r="N471" i="1"/>
  <c r="L470" i="1"/>
  <c r="N470" i="1"/>
  <c r="L435" i="1"/>
  <c r="N435" i="1"/>
  <c r="L535" i="1"/>
  <c r="N535" i="1"/>
  <c r="L534" i="1"/>
  <c r="N534" i="1"/>
  <c r="L533" i="1"/>
  <c r="N533" i="1"/>
  <c r="K692" i="1"/>
  <c r="L691" i="1"/>
  <c r="L690" i="1"/>
  <c r="N690" i="1"/>
  <c r="L541" i="1"/>
  <c r="N541" i="1" s="1"/>
  <c r="L474" i="1"/>
  <c r="N474" i="1" s="1"/>
  <c r="L458" i="1"/>
  <c r="N458" i="1" s="1"/>
  <c r="L506" i="1"/>
  <c r="N506" i="1" s="1"/>
  <c r="L505" i="1"/>
  <c r="N505" i="1" s="1"/>
  <c r="L500" i="1"/>
  <c r="N500" i="1" s="1"/>
  <c r="L498" i="1"/>
  <c r="N498" i="1" s="1"/>
  <c r="L496" i="1"/>
  <c r="N496" i="1" s="1"/>
  <c r="L495" i="1"/>
  <c r="N495" i="1" s="1"/>
  <c r="L489" i="1"/>
  <c r="N489" i="1" s="1"/>
  <c r="L488" i="1"/>
  <c r="N488" i="1" s="1"/>
  <c r="L469" i="1"/>
  <c r="N469" i="1" s="1"/>
  <c r="L468" i="1"/>
  <c r="N468" i="1" s="1"/>
  <c r="L467" i="1"/>
  <c r="N467" i="1" s="1"/>
  <c r="L430" i="1"/>
  <c r="N430" i="1" s="1"/>
  <c r="L459" i="1"/>
  <c r="N459" i="1" s="1"/>
  <c r="L422" i="1"/>
  <c r="N422" i="1" s="1"/>
  <c r="L410" i="1"/>
  <c r="N410" i="1" s="1"/>
  <c r="L402" i="1"/>
  <c r="N402" i="1" s="1"/>
  <c r="L389" i="1"/>
  <c r="N389" i="1" s="1"/>
  <c r="L387" i="1"/>
  <c r="N387" i="1" s="1"/>
  <c r="L383" i="1"/>
  <c r="N383" i="1" s="1"/>
  <c r="L49" i="1"/>
  <c r="N49" i="1" s="1"/>
  <c r="L674" i="1"/>
  <c r="N674" i="1" s="1"/>
  <c r="L673" i="1"/>
  <c r="N673" i="1" s="1"/>
  <c r="L672" i="1"/>
  <c r="N672" i="1" s="1"/>
  <c r="L671" i="1"/>
  <c r="N671" i="1" s="1"/>
  <c r="L670" i="1"/>
  <c r="N670" i="1" s="1"/>
  <c r="L668" i="1"/>
  <c r="N668" i="1" s="1"/>
  <c r="L667" i="1"/>
  <c r="N667" i="1" s="1"/>
  <c r="L666" i="1"/>
  <c r="N666" i="1" s="1"/>
  <c r="L665" i="1"/>
  <c r="N665" i="1" s="1"/>
  <c r="L664" i="1"/>
  <c r="N664" i="1" s="1"/>
  <c r="L663" i="1"/>
  <c r="N663" i="1" s="1"/>
  <c r="L661" i="1"/>
  <c r="N661" i="1" s="1"/>
  <c r="L660" i="1"/>
  <c r="N660" i="1" s="1"/>
  <c r="L659" i="1"/>
  <c r="N659" i="1" s="1"/>
  <c r="L658" i="1"/>
  <c r="N658" i="1" s="1"/>
  <c r="L657" i="1"/>
  <c r="N657" i="1" s="1"/>
  <c r="L656" i="1"/>
  <c r="N656" i="1" s="1"/>
  <c r="L655" i="1"/>
  <c r="N655" i="1" s="1"/>
  <c r="L654" i="1"/>
  <c r="N654" i="1" s="1"/>
  <c r="L653" i="1"/>
  <c r="N653" i="1" s="1"/>
  <c r="L652" i="1"/>
  <c r="N652" i="1" s="1"/>
  <c r="L651" i="1"/>
  <c r="N651" i="1" s="1"/>
  <c r="L650" i="1"/>
  <c r="N650" i="1" s="1"/>
  <c r="L649" i="1"/>
  <c r="N649" i="1" s="1"/>
  <c r="L648" i="1"/>
  <c r="N648" i="1" s="1"/>
  <c r="L647" i="1"/>
  <c r="N647" i="1" s="1"/>
  <c r="L646" i="1"/>
  <c r="N646" i="1" s="1"/>
  <c r="L645" i="1"/>
  <c r="N645" i="1" s="1"/>
  <c r="L644" i="1"/>
  <c r="N644" i="1" s="1"/>
  <c r="L643" i="1"/>
  <c r="N643" i="1" s="1"/>
  <c r="L642" i="1"/>
  <c r="N642" i="1" s="1"/>
  <c r="L641" i="1"/>
  <c r="N641" i="1" s="1"/>
  <c r="L640" i="1"/>
  <c r="N640" i="1" s="1"/>
  <c r="L639" i="1"/>
  <c r="N639" i="1" s="1"/>
  <c r="L638" i="1"/>
  <c r="N638" i="1" s="1"/>
  <c r="L637" i="1"/>
  <c r="N637" i="1" s="1"/>
  <c r="L636" i="1"/>
  <c r="N636" i="1" s="1"/>
  <c r="L635" i="1"/>
  <c r="N635" i="1" s="1"/>
  <c r="L633" i="1"/>
  <c r="N633" i="1" s="1"/>
  <c r="L632" i="1"/>
  <c r="N632" i="1" s="1"/>
  <c r="L631" i="1"/>
  <c r="N631" i="1" s="1"/>
  <c r="L630" i="1"/>
  <c r="N630" i="1" s="1"/>
  <c r="L629" i="1"/>
  <c r="N629" i="1" s="1"/>
  <c r="L627" i="1"/>
  <c r="N627" i="1" s="1"/>
  <c r="L626" i="1"/>
  <c r="N626" i="1" s="1"/>
  <c r="L625" i="1"/>
  <c r="N625" i="1" s="1"/>
  <c r="L624" i="1"/>
  <c r="N624" i="1" s="1"/>
  <c r="L623" i="1"/>
  <c r="N623" i="1" s="1"/>
  <c r="L622" i="1"/>
  <c r="N622" i="1" s="1"/>
  <c r="L621" i="1"/>
  <c r="N621" i="1" s="1"/>
  <c r="L620" i="1"/>
  <c r="N620" i="1" s="1"/>
  <c r="L619" i="1"/>
  <c r="N619" i="1" s="1"/>
  <c r="L618" i="1"/>
  <c r="N618" i="1" s="1"/>
  <c r="L617" i="1"/>
  <c r="N617" i="1" s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N610" i="1" s="1"/>
  <c r="L609" i="1"/>
  <c r="N609" i="1" s="1"/>
  <c r="L608" i="1"/>
  <c r="N608" i="1" s="1"/>
  <c r="L607" i="1"/>
  <c r="N607" i="1" s="1"/>
  <c r="L606" i="1"/>
  <c r="N606" i="1" s="1"/>
  <c r="L605" i="1"/>
  <c r="N605" i="1" s="1"/>
  <c r="L604" i="1"/>
  <c r="N604" i="1" s="1"/>
  <c r="L603" i="1"/>
  <c r="N603" i="1" s="1"/>
  <c r="L602" i="1"/>
  <c r="N602" i="1" s="1"/>
  <c r="L601" i="1"/>
  <c r="N601" i="1" s="1"/>
  <c r="L600" i="1"/>
  <c r="N600" i="1" s="1"/>
  <c r="L599" i="1"/>
  <c r="N599" i="1" s="1"/>
  <c r="N675" i="1" s="1"/>
  <c r="L598" i="1"/>
  <c r="N598" i="1" s="1"/>
  <c r="L597" i="1"/>
  <c r="N597" i="1" s="1"/>
  <c r="L596" i="1"/>
  <c r="L595" i="1"/>
  <c r="N595" i="1"/>
  <c r="L593" i="1"/>
  <c r="N593" i="1"/>
  <c r="L592" i="1"/>
  <c r="N592" i="1"/>
  <c r="L591" i="1"/>
  <c r="N591" i="1"/>
  <c r="L590" i="1"/>
  <c r="N590" i="1"/>
  <c r="L589" i="1"/>
  <c r="N589" i="1"/>
  <c r="L588" i="1"/>
  <c r="N588" i="1"/>
  <c r="L587" i="1"/>
  <c r="N587" i="1"/>
  <c r="L586" i="1"/>
  <c r="N586" i="1"/>
  <c r="L585" i="1"/>
  <c r="N585" i="1"/>
  <c r="L584" i="1"/>
  <c r="N584" i="1"/>
  <c r="L583" i="1"/>
  <c r="N583" i="1"/>
  <c r="L582" i="1"/>
  <c r="N582" i="1"/>
  <c r="L581" i="1"/>
  <c r="N581" i="1"/>
  <c r="L580" i="1"/>
  <c r="N580" i="1"/>
  <c r="L579" i="1"/>
  <c r="N579" i="1"/>
  <c r="L578" i="1"/>
  <c r="N578" i="1"/>
  <c r="L577" i="1"/>
  <c r="N577" i="1"/>
  <c r="L576" i="1"/>
  <c r="N576" i="1"/>
  <c r="L575" i="1"/>
  <c r="N575" i="1"/>
  <c r="L574" i="1"/>
  <c r="N574" i="1"/>
  <c r="L573" i="1"/>
  <c r="N573" i="1"/>
  <c r="L572" i="1"/>
  <c r="N572" i="1"/>
  <c r="L569" i="1"/>
  <c r="N569" i="1"/>
  <c r="L568" i="1"/>
  <c r="N568" i="1"/>
  <c r="L567" i="1"/>
  <c r="N567" i="1"/>
  <c r="L566" i="1"/>
  <c r="N566" i="1"/>
  <c r="L565" i="1"/>
  <c r="N565" i="1"/>
  <c r="L563" i="1"/>
  <c r="N563" i="1"/>
  <c r="L562" i="1"/>
  <c r="N562" i="1"/>
  <c r="L561" i="1"/>
  <c r="N561" i="1"/>
  <c r="L560" i="1"/>
  <c r="N560" i="1"/>
  <c r="L559" i="1"/>
  <c r="N559" i="1"/>
  <c r="L558" i="1"/>
  <c r="N558" i="1"/>
  <c r="L557" i="1"/>
  <c r="N557" i="1"/>
  <c r="L556" i="1"/>
  <c r="N556" i="1"/>
  <c r="L555" i="1"/>
  <c r="N555" i="1"/>
  <c r="L554" i="1"/>
  <c r="N554" i="1"/>
  <c r="L553" i="1"/>
  <c r="N553" i="1"/>
  <c r="K570" i="1"/>
  <c r="K551" i="1"/>
  <c r="K482" i="1"/>
  <c r="L550" i="1"/>
  <c r="N550" i="1" s="1"/>
  <c r="L549" i="1"/>
  <c r="N549" i="1" s="1"/>
  <c r="L548" i="1"/>
  <c r="N548" i="1" s="1"/>
  <c r="L547" i="1"/>
  <c r="N547" i="1" s="1"/>
  <c r="L546" i="1"/>
  <c r="N546" i="1" s="1"/>
  <c r="L544" i="1"/>
  <c r="N544" i="1" s="1"/>
  <c r="L543" i="1"/>
  <c r="N543" i="1" s="1"/>
  <c r="L542" i="1"/>
  <c r="N542" i="1" s="1"/>
  <c r="L540" i="1"/>
  <c r="N540" i="1" s="1"/>
  <c r="L538" i="1"/>
  <c r="N538" i="1" s="1"/>
  <c r="L537" i="1"/>
  <c r="N537" i="1" s="1"/>
  <c r="L536" i="1"/>
  <c r="N536" i="1" s="1"/>
  <c r="L532" i="1"/>
  <c r="N532" i="1" s="1"/>
  <c r="L531" i="1"/>
  <c r="N531" i="1" s="1"/>
  <c r="L530" i="1"/>
  <c r="N530" i="1" s="1"/>
  <c r="L529" i="1"/>
  <c r="N529" i="1" s="1"/>
  <c r="L528" i="1"/>
  <c r="N528" i="1" s="1"/>
  <c r="L527" i="1"/>
  <c r="N527" i="1" s="1"/>
  <c r="L526" i="1"/>
  <c r="N526" i="1" s="1"/>
  <c r="L525" i="1"/>
  <c r="N525" i="1" s="1"/>
  <c r="L524" i="1"/>
  <c r="N524" i="1" s="1"/>
  <c r="L523" i="1"/>
  <c r="N523" i="1" s="1"/>
  <c r="L522" i="1"/>
  <c r="N522" i="1" s="1"/>
  <c r="L521" i="1"/>
  <c r="N521" i="1" s="1"/>
  <c r="L520" i="1"/>
  <c r="N520" i="1" s="1"/>
  <c r="L519" i="1"/>
  <c r="N519" i="1" s="1"/>
  <c r="L518" i="1"/>
  <c r="N518" i="1" s="1"/>
  <c r="L517" i="1"/>
  <c r="N517" i="1" s="1"/>
  <c r="L516" i="1"/>
  <c r="N516" i="1" s="1"/>
  <c r="L515" i="1"/>
  <c r="N515" i="1" s="1"/>
  <c r="L514" i="1"/>
  <c r="N514" i="1" s="1"/>
  <c r="L513" i="1"/>
  <c r="N513" i="1" s="1"/>
  <c r="L512" i="1"/>
  <c r="N512" i="1" s="1"/>
  <c r="L511" i="1"/>
  <c r="N511" i="1" s="1"/>
  <c r="L510" i="1"/>
  <c r="N510" i="1" s="1"/>
  <c r="L509" i="1"/>
  <c r="N509" i="1" s="1"/>
  <c r="L508" i="1"/>
  <c r="N508" i="1" s="1"/>
  <c r="L507" i="1"/>
  <c r="N507" i="1" s="1"/>
  <c r="L504" i="1"/>
  <c r="N504" i="1" s="1"/>
  <c r="L503" i="1"/>
  <c r="N503" i="1" s="1"/>
  <c r="L502" i="1"/>
  <c r="N502" i="1" s="1"/>
  <c r="L501" i="1"/>
  <c r="N501" i="1" s="1"/>
  <c r="L499" i="1"/>
  <c r="N499" i="1" s="1"/>
  <c r="L497" i="1"/>
  <c r="N497" i="1" s="1"/>
  <c r="L494" i="1"/>
  <c r="N494" i="1" s="1"/>
  <c r="L493" i="1"/>
  <c r="N493" i="1" s="1"/>
  <c r="L492" i="1"/>
  <c r="N492" i="1" s="1"/>
  <c r="L491" i="1"/>
  <c r="N491" i="1" s="1"/>
  <c r="L490" i="1"/>
  <c r="N490" i="1" s="1"/>
  <c r="L487" i="1"/>
  <c r="N487" i="1" s="1"/>
  <c r="L486" i="1"/>
  <c r="N486" i="1" s="1"/>
  <c r="L485" i="1"/>
  <c r="N485" i="1" s="1"/>
  <c r="L484" i="1"/>
  <c r="N484" i="1" s="1"/>
  <c r="L481" i="1"/>
  <c r="N481" i="1" s="1"/>
  <c r="L480" i="1"/>
  <c r="N480" i="1" s="1"/>
  <c r="L479" i="1"/>
  <c r="N479" i="1" s="1"/>
  <c r="L478" i="1"/>
  <c r="N478" i="1" s="1"/>
  <c r="L477" i="1"/>
  <c r="N477" i="1"/>
  <c r="L476" i="1"/>
  <c r="N476" i="1" s="1"/>
  <c r="L475" i="1"/>
  <c r="N475" i="1" s="1"/>
  <c r="L473" i="1"/>
  <c r="N473" i="1" s="1"/>
  <c r="L472" i="1"/>
  <c r="N472" i="1" s="1"/>
  <c r="L466" i="1"/>
  <c r="N466" i="1" s="1"/>
  <c r="L465" i="1"/>
  <c r="N465" i="1"/>
  <c r="L464" i="1"/>
  <c r="N464" i="1" s="1"/>
  <c r="L463" i="1"/>
  <c r="N463" i="1" s="1"/>
  <c r="L462" i="1"/>
  <c r="N462" i="1" s="1"/>
  <c r="L461" i="1"/>
  <c r="N461" i="1"/>
  <c r="L460" i="1"/>
  <c r="N460" i="1" s="1"/>
  <c r="L457" i="1"/>
  <c r="N457" i="1"/>
  <c r="N456" i="1"/>
  <c r="L455" i="1"/>
  <c r="N455" i="1"/>
  <c r="L454" i="1"/>
  <c r="N454" i="1" s="1"/>
  <c r="L453" i="1"/>
  <c r="N453" i="1"/>
  <c r="L452" i="1"/>
  <c r="N452" i="1" s="1"/>
  <c r="L451" i="1"/>
  <c r="N451" i="1"/>
  <c r="L450" i="1"/>
  <c r="N450" i="1" s="1"/>
  <c r="L449" i="1"/>
  <c r="N449" i="1"/>
  <c r="L448" i="1"/>
  <c r="N448" i="1" s="1"/>
  <c r="L447" i="1"/>
  <c r="N447" i="1"/>
  <c r="L446" i="1"/>
  <c r="N446" i="1" s="1"/>
  <c r="L445" i="1"/>
  <c r="N445" i="1"/>
  <c r="L444" i="1"/>
  <c r="N444" i="1" s="1"/>
  <c r="L443" i="1"/>
  <c r="N443" i="1"/>
  <c r="L442" i="1"/>
  <c r="N442" i="1" s="1"/>
  <c r="L441" i="1"/>
  <c r="N441" i="1"/>
  <c r="L440" i="1"/>
  <c r="N440" i="1" s="1"/>
  <c r="L439" i="1"/>
  <c r="N439" i="1"/>
  <c r="L437" i="1"/>
  <c r="N437" i="1" s="1"/>
  <c r="L438" i="1"/>
  <c r="N438" i="1"/>
  <c r="L436" i="1"/>
  <c r="N436" i="1" s="1"/>
  <c r="L434" i="1"/>
  <c r="N434" i="1"/>
  <c r="L433" i="1"/>
  <c r="N433" i="1" s="1"/>
  <c r="L432" i="1"/>
  <c r="N432" i="1"/>
  <c r="L431" i="1"/>
  <c r="N431" i="1" s="1"/>
  <c r="L429" i="1"/>
  <c r="N429" i="1"/>
  <c r="L428" i="1"/>
  <c r="N428" i="1" s="1"/>
  <c r="L427" i="1"/>
  <c r="N427" i="1"/>
  <c r="L426" i="1"/>
  <c r="N426" i="1" s="1"/>
  <c r="L423" i="1"/>
  <c r="N423" i="1"/>
  <c r="L421" i="1"/>
  <c r="N421" i="1" s="1"/>
  <c r="L420" i="1"/>
  <c r="N420" i="1"/>
  <c r="L419" i="1"/>
  <c r="N419" i="1" s="1"/>
  <c r="L418" i="1"/>
  <c r="N418" i="1"/>
  <c r="L417" i="1"/>
  <c r="N417" i="1" s="1"/>
  <c r="L416" i="1"/>
  <c r="N416" i="1"/>
  <c r="L415" i="1"/>
  <c r="N415" i="1" s="1"/>
  <c r="L414" i="1"/>
  <c r="N414" i="1"/>
  <c r="L413" i="1"/>
  <c r="N413" i="1" s="1"/>
  <c r="L412" i="1"/>
  <c r="N412" i="1"/>
  <c r="L411" i="1"/>
  <c r="N411" i="1" s="1"/>
  <c r="L409" i="1"/>
  <c r="N409" i="1"/>
  <c r="L408" i="1"/>
  <c r="N408" i="1" s="1"/>
  <c r="L407" i="1"/>
  <c r="N407" i="1"/>
  <c r="L406" i="1"/>
  <c r="N406" i="1" s="1"/>
  <c r="L405" i="1"/>
  <c r="N405" i="1"/>
  <c r="L404" i="1"/>
  <c r="N404" i="1" s="1"/>
  <c r="L403" i="1"/>
  <c r="N403" i="1"/>
  <c r="L401" i="1"/>
  <c r="N401" i="1" s="1"/>
  <c r="L400" i="1"/>
  <c r="N400" i="1"/>
  <c r="L399" i="1"/>
  <c r="N399" i="1" s="1"/>
  <c r="L398" i="1"/>
  <c r="N398" i="1"/>
  <c r="L397" i="1"/>
  <c r="N397" i="1" s="1"/>
  <c r="L396" i="1"/>
  <c r="N396" i="1"/>
  <c r="L395" i="1"/>
  <c r="N395" i="1" s="1"/>
  <c r="L394" i="1"/>
  <c r="N394" i="1"/>
  <c r="L393" i="1"/>
  <c r="N393" i="1" s="1"/>
  <c r="L392" i="1"/>
  <c r="N392" i="1"/>
  <c r="L391" i="1"/>
  <c r="N391" i="1" s="1"/>
  <c r="L390" i="1"/>
  <c r="N390" i="1"/>
  <c r="L388" i="1"/>
  <c r="N388" i="1" s="1"/>
  <c r="L386" i="1"/>
  <c r="N386" i="1"/>
  <c r="N424" i="1" s="1"/>
  <c r="L385" i="1"/>
  <c r="N385" i="1" s="1"/>
  <c r="L384" i="1"/>
  <c r="N384" i="1"/>
  <c r="L44" i="1"/>
  <c r="N44" i="1" s="1"/>
  <c r="M77" i="1"/>
  <c r="L6" i="1"/>
  <c r="N6" i="1"/>
  <c r="L12" i="1"/>
  <c r="N12" i="1" s="1"/>
  <c r="L718" i="1"/>
  <c r="L720" i="1"/>
  <c r="L721" i="1" s="1"/>
  <c r="L706" i="1"/>
  <c r="N706" i="1"/>
  <c r="L705" i="1"/>
  <c r="N705" i="1" s="1"/>
  <c r="L704" i="1"/>
  <c r="N704" i="1"/>
  <c r="L703" i="1"/>
  <c r="N703" i="1" s="1"/>
  <c r="L700" i="1"/>
  <c r="N700" i="1"/>
  <c r="L699" i="1"/>
  <c r="N699" i="1" s="1"/>
  <c r="L698" i="1"/>
  <c r="N698" i="1"/>
  <c r="L696" i="1"/>
  <c r="N696" i="1" s="1"/>
  <c r="L687" i="1"/>
  <c r="N687" i="1" s="1"/>
  <c r="L684" i="1"/>
  <c r="N684" i="1" s="1"/>
  <c r="L683" i="1"/>
  <c r="L375" i="1"/>
  <c r="L374" i="1"/>
  <c r="N374" i="1" s="1"/>
  <c r="L373" i="1"/>
  <c r="N373" i="1"/>
  <c r="L372" i="1"/>
  <c r="N372" i="1" s="1"/>
  <c r="L365" i="1"/>
  <c r="N365" i="1"/>
  <c r="L362" i="1"/>
  <c r="N362" i="1" s="1"/>
  <c r="L361" i="1"/>
  <c r="N361" i="1"/>
  <c r="L360" i="1"/>
  <c r="N360" i="1" s="1"/>
  <c r="L359" i="1"/>
  <c r="N359" i="1"/>
  <c r="L358" i="1"/>
  <c r="N358" i="1" s="1"/>
  <c r="L357" i="1"/>
  <c r="N357" i="1"/>
  <c r="L356" i="1"/>
  <c r="N356" i="1" s="1"/>
  <c r="L355" i="1"/>
  <c r="N355" i="1"/>
  <c r="L354" i="1"/>
  <c r="N354" i="1" s="1"/>
  <c r="L353" i="1"/>
  <c r="N353" i="1"/>
  <c r="L352" i="1"/>
  <c r="N352" i="1" s="1"/>
  <c r="L351" i="1"/>
  <c r="N351" i="1"/>
  <c r="L350" i="1"/>
  <c r="N350" i="1" s="1"/>
  <c r="L349" i="1"/>
  <c r="N349" i="1"/>
  <c r="L348" i="1"/>
  <c r="N348" i="1" s="1"/>
  <c r="L347" i="1"/>
  <c r="N347" i="1"/>
  <c r="L346" i="1"/>
  <c r="N346" i="1" s="1"/>
  <c r="L345" i="1"/>
  <c r="N345" i="1"/>
  <c r="L342" i="1"/>
  <c r="N342" i="1" s="1"/>
  <c r="L341" i="1"/>
  <c r="N341" i="1"/>
  <c r="L340" i="1"/>
  <c r="N340" i="1" s="1"/>
  <c r="L339" i="1"/>
  <c r="N339" i="1"/>
  <c r="L338" i="1"/>
  <c r="N338" i="1" s="1"/>
  <c r="L337" i="1"/>
  <c r="N337" i="1"/>
  <c r="L336" i="1"/>
  <c r="N336" i="1" s="1"/>
  <c r="L335" i="1"/>
  <c r="N335" i="1"/>
  <c r="L334" i="1"/>
  <c r="N334" i="1" s="1"/>
  <c r="L333" i="1"/>
  <c r="N333" i="1"/>
  <c r="L332" i="1"/>
  <c r="N332" i="1" s="1"/>
  <c r="L331" i="1"/>
  <c r="N331" i="1"/>
  <c r="L330" i="1"/>
  <c r="N330" i="1" s="1"/>
  <c r="L329" i="1"/>
  <c r="N329" i="1"/>
  <c r="L328" i="1"/>
  <c r="N328" i="1" s="1"/>
  <c r="L327" i="1"/>
  <c r="N327" i="1"/>
  <c r="L326" i="1"/>
  <c r="N326" i="1" s="1"/>
  <c r="L325" i="1"/>
  <c r="N325" i="1"/>
  <c r="L324" i="1"/>
  <c r="N324" i="1" s="1"/>
  <c r="L323" i="1"/>
  <c r="N323" i="1"/>
  <c r="L322" i="1"/>
  <c r="N322" i="1" s="1"/>
  <c r="L321" i="1"/>
  <c r="N321" i="1"/>
  <c r="L320" i="1"/>
  <c r="N320" i="1" s="1"/>
  <c r="L319" i="1"/>
  <c r="N319" i="1"/>
  <c r="L318" i="1"/>
  <c r="N318" i="1" s="1"/>
  <c r="L317" i="1"/>
  <c r="N317" i="1"/>
  <c r="L316" i="1"/>
  <c r="N316" i="1" s="1"/>
  <c r="L315" i="1"/>
  <c r="N315" i="1"/>
  <c r="L314" i="1"/>
  <c r="N314" i="1" s="1"/>
  <c r="N343" i="1" s="1"/>
  <c r="L313" i="1"/>
  <c r="L309" i="1"/>
  <c r="N309" i="1"/>
  <c r="L308" i="1"/>
  <c r="N308" i="1" s="1"/>
  <c r="L307" i="1"/>
  <c r="N307" i="1"/>
  <c r="L304" i="1"/>
  <c r="N304" i="1" s="1"/>
  <c r="L303" i="1"/>
  <c r="N303" i="1"/>
  <c r="L301" i="1"/>
  <c r="N301" i="1" s="1"/>
  <c r="L297" i="1"/>
  <c r="N297" i="1"/>
  <c r="L296" i="1"/>
  <c r="N296" i="1" s="1"/>
  <c r="L295" i="1"/>
  <c r="N295" i="1"/>
  <c r="L294" i="1"/>
  <c r="N294" i="1" s="1"/>
  <c r="L293" i="1"/>
  <c r="N293" i="1"/>
  <c r="L292" i="1"/>
  <c r="N292" i="1" s="1"/>
  <c r="L291" i="1"/>
  <c r="N291" i="1"/>
  <c r="L290" i="1"/>
  <c r="N290" i="1" s="1"/>
  <c r="L289" i="1"/>
  <c r="N289" i="1"/>
  <c r="L288" i="1"/>
  <c r="N288" i="1" s="1"/>
  <c r="L287" i="1"/>
  <c r="N287" i="1"/>
  <c r="L286" i="1"/>
  <c r="N286" i="1" s="1"/>
  <c r="L285" i="1"/>
  <c r="N285" i="1"/>
  <c r="L284" i="1"/>
  <c r="N284" i="1" s="1"/>
  <c r="L283" i="1"/>
  <c r="N283" i="1"/>
  <c r="L282" i="1"/>
  <c r="N282" i="1" s="1"/>
  <c r="L281" i="1"/>
  <c r="N281" i="1"/>
  <c r="N305" i="1" s="1"/>
  <c r="L278" i="1"/>
  <c r="N278" i="1" s="1"/>
  <c r="L277" i="1"/>
  <c r="N277" i="1"/>
  <c r="N279" i="1"/>
  <c r="L274" i="1"/>
  <c r="N274" i="1" s="1"/>
  <c r="L272" i="1"/>
  <c r="N272" i="1"/>
  <c r="L271" i="1"/>
  <c r="N271" i="1" s="1"/>
  <c r="N275" i="1" s="1"/>
  <c r="L270" i="1"/>
  <c r="N270" i="1"/>
  <c r="L266" i="1"/>
  <c r="N266" i="1" s="1"/>
  <c r="L265" i="1"/>
  <c r="N265" i="1" s="1"/>
  <c r="L264" i="1"/>
  <c r="N264" i="1" s="1"/>
  <c r="L263" i="1"/>
  <c r="N263" i="1"/>
  <c r="N268" i="1" s="1"/>
  <c r="L262" i="1"/>
  <c r="N262" i="1" s="1"/>
  <c r="L261" i="1"/>
  <c r="N261" i="1"/>
  <c r="L260" i="1"/>
  <c r="L259" i="1"/>
  <c r="N259" i="1"/>
  <c r="L258" i="1"/>
  <c r="N258" i="1" s="1"/>
  <c r="L255" i="1"/>
  <c r="N255" i="1"/>
  <c r="L252" i="1"/>
  <c r="N252" i="1" s="1"/>
  <c r="L239" i="1"/>
  <c r="N239" i="1"/>
  <c r="N247" i="1" s="1"/>
  <c r="L231" i="1"/>
  <c r="N231" i="1" s="1"/>
  <c r="L230" i="1"/>
  <c r="N230" i="1"/>
  <c r="L180" i="1"/>
  <c r="N180" i="1" s="1"/>
  <c r="N184" i="1" s="1"/>
  <c r="L176" i="1"/>
  <c r="N176" i="1"/>
  <c r="L175" i="1"/>
  <c r="N175" i="1" s="1"/>
  <c r="L174" i="1"/>
  <c r="N174" i="1"/>
  <c r="L173" i="1"/>
  <c r="N173" i="1" s="1"/>
  <c r="L172" i="1"/>
  <c r="N172" i="1"/>
  <c r="L171" i="1"/>
  <c r="N171" i="1" s="1"/>
  <c r="L170" i="1"/>
  <c r="N170" i="1"/>
  <c r="L169" i="1"/>
  <c r="N169" i="1" s="1"/>
  <c r="L168" i="1"/>
  <c r="N168" i="1"/>
  <c r="L167" i="1"/>
  <c r="N167" i="1" s="1"/>
  <c r="L166" i="1"/>
  <c r="N166" i="1"/>
  <c r="L165" i="1"/>
  <c r="N165" i="1" s="1"/>
  <c r="L164" i="1"/>
  <c r="N164" i="1"/>
  <c r="L163" i="1"/>
  <c r="N163" i="1"/>
  <c r="L162" i="1"/>
  <c r="N162" i="1"/>
  <c r="L161" i="1"/>
  <c r="N161" i="1"/>
  <c r="L160" i="1"/>
  <c r="N160" i="1"/>
  <c r="L159" i="1"/>
  <c r="N159" i="1"/>
  <c r="L158" i="1"/>
  <c r="N158" i="1"/>
  <c r="L157" i="1"/>
  <c r="N157" i="1"/>
  <c r="L156" i="1"/>
  <c r="N156" i="1"/>
  <c r="L155" i="1"/>
  <c r="N155" i="1"/>
  <c r="L154" i="1"/>
  <c r="N154" i="1"/>
  <c r="L153" i="1"/>
  <c r="N153" i="1"/>
  <c r="L152" i="1"/>
  <c r="N152" i="1"/>
  <c r="L151" i="1"/>
  <c r="N151" i="1"/>
  <c r="L150" i="1"/>
  <c r="N150" i="1"/>
  <c r="L149" i="1"/>
  <c r="N149" i="1"/>
  <c r="L148" i="1"/>
  <c r="N148" i="1"/>
  <c r="L147" i="1"/>
  <c r="N147" i="1"/>
  <c r="L146" i="1"/>
  <c r="N146" i="1"/>
  <c r="L145" i="1"/>
  <c r="N145" i="1"/>
  <c r="L144" i="1"/>
  <c r="N144" i="1"/>
  <c r="L143" i="1"/>
  <c r="N143" i="1"/>
  <c r="L142" i="1"/>
  <c r="N142" i="1"/>
  <c r="L141" i="1"/>
  <c r="N141" i="1"/>
  <c r="L140" i="1"/>
  <c r="N140" i="1"/>
  <c r="L139" i="1"/>
  <c r="N139" i="1"/>
  <c r="L138" i="1"/>
  <c r="N138" i="1"/>
  <c r="L137" i="1"/>
  <c r="N137" i="1"/>
  <c r="L136" i="1"/>
  <c r="N136" i="1"/>
  <c r="L135" i="1"/>
  <c r="N135" i="1"/>
  <c r="L134" i="1"/>
  <c r="N134" i="1"/>
  <c r="L133" i="1"/>
  <c r="N133" i="1"/>
  <c r="L132" i="1"/>
  <c r="N132" i="1"/>
  <c r="L131" i="1"/>
  <c r="N131" i="1"/>
  <c r="L130" i="1"/>
  <c r="N130" i="1"/>
  <c r="L129" i="1"/>
  <c r="N129" i="1"/>
  <c r="L128" i="1"/>
  <c r="N128" i="1"/>
  <c r="L127" i="1"/>
  <c r="N127" i="1"/>
  <c r="L126" i="1"/>
  <c r="N126" i="1"/>
  <c r="L125" i="1"/>
  <c r="N125" i="1"/>
  <c r="L124" i="1"/>
  <c r="N124" i="1"/>
  <c r="L123" i="1"/>
  <c r="N123" i="1"/>
  <c r="L122" i="1"/>
  <c r="N122" i="1"/>
  <c r="L121" i="1"/>
  <c r="N121" i="1"/>
  <c r="L120" i="1"/>
  <c r="N120" i="1"/>
  <c r="L119" i="1"/>
  <c r="N119" i="1"/>
  <c r="L118" i="1"/>
  <c r="N118" i="1"/>
  <c r="L117" i="1"/>
  <c r="N117" i="1"/>
  <c r="L116" i="1"/>
  <c r="N116" i="1"/>
  <c r="L115" i="1"/>
  <c r="N115" i="1"/>
  <c r="L114" i="1"/>
  <c r="N114" i="1"/>
  <c r="L113" i="1"/>
  <c r="N113" i="1"/>
  <c r="L112" i="1"/>
  <c r="N112" i="1"/>
  <c r="L111" i="1"/>
  <c r="N111" i="1"/>
  <c r="L110" i="1"/>
  <c r="N110" i="1"/>
  <c r="L109" i="1"/>
  <c r="N109" i="1"/>
  <c r="L108" i="1"/>
  <c r="N108" i="1"/>
  <c r="L107" i="1"/>
  <c r="N107" i="1"/>
  <c r="L106" i="1"/>
  <c r="N106" i="1"/>
  <c r="L105" i="1"/>
  <c r="N105" i="1"/>
  <c r="L104" i="1"/>
  <c r="N104" i="1"/>
  <c r="L103" i="1"/>
  <c r="N103" i="1"/>
  <c r="L102" i="1"/>
  <c r="N102" i="1"/>
  <c r="L101" i="1"/>
  <c r="N101" i="1"/>
  <c r="L100" i="1"/>
  <c r="N100" i="1"/>
  <c r="L99" i="1"/>
  <c r="N99" i="1"/>
  <c r="L98" i="1"/>
  <c r="N98" i="1"/>
  <c r="L90" i="1"/>
  <c r="L89" i="1"/>
  <c r="N89" i="1"/>
  <c r="L88" i="1"/>
  <c r="N88" i="1" s="1"/>
  <c r="L87" i="1"/>
  <c r="N87" i="1"/>
  <c r="L86" i="1"/>
  <c r="N86" i="1" s="1"/>
  <c r="L85" i="1"/>
  <c r="N85" i="1"/>
  <c r="L81" i="1"/>
  <c r="N81" i="1" s="1"/>
  <c r="N83" i="1" s="1"/>
  <c r="L80" i="1"/>
  <c r="N80" i="1"/>
  <c r="L74" i="1"/>
  <c r="N74" i="1" s="1"/>
  <c r="L72" i="1"/>
  <c r="N72" i="1"/>
  <c r="L71" i="1"/>
  <c r="N71" i="1" s="1"/>
  <c r="L70" i="1"/>
  <c r="N70" i="1"/>
  <c r="L69" i="1"/>
  <c r="N69" i="1" s="1"/>
  <c r="L68" i="1"/>
  <c r="N68" i="1"/>
  <c r="L67" i="1"/>
  <c r="N67" i="1" s="1"/>
  <c r="L65" i="1"/>
  <c r="N65" i="1"/>
  <c r="L64" i="1"/>
  <c r="N64" i="1" s="1"/>
  <c r="L62" i="1"/>
  <c r="N62" i="1"/>
  <c r="L61" i="1"/>
  <c r="N61" i="1" s="1"/>
  <c r="L60" i="1"/>
  <c r="N60" i="1"/>
  <c r="L59" i="1"/>
  <c r="N59" i="1" s="1"/>
  <c r="L58" i="1"/>
  <c r="N58" i="1"/>
  <c r="L57" i="1"/>
  <c r="N57" i="1" s="1"/>
  <c r="L56" i="1"/>
  <c r="N56" i="1"/>
  <c r="L55" i="1"/>
  <c r="N55" i="1" s="1"/>
  <c r="L54" i="1"/>
  <c r="N54" i="1"/>
  <c r="L53" i="1"/>
  <c r="N53" i="1" s="1"/>
  <c r="L52" i="1"/>
  <c r="N52" i="1"/>
  <c r="L51" i="1"/>
  <c r="N51" i="1" s="1"/>
  <c r="L50" i="1"/>
  <c r="N50" i="1"/>
  <c r="L47" i="1"/>
  <c r="N47" i="1" s="1"/>
  <c r="L46" i="1"/>
  <c r="N46" i="1"/>
  <c r="L45" i="1"/>
  <c r="N45" i="1" s="1"/>
  <c r="L43" i="1"/>
  <c r="N43" i="1"/>
  <c r="L42" i="1"/>
  <c r="N42" i="1" s="1"/>
  <c r="L41" i="1"/>
  <c r="N41" i="1"/>
  <c r="L40" i="1"/>
  <c r="N40" i="1" s="1"/>
  <c r="L39" i="1"/>
  <c r="N39" i="1"/>
  <c r="L38" i="1"/>
  <c r="N38" i="1" s="1"/>
  <c r="L37" i="1"/>
  <c r="N37" i="1"/>
  <c r="L36" i="1"/>
  <c r="N36" i="1" s="1"/>
  <c r="L35" i="1"/>
  <c r="N35" i="1"/>
  <c r="L34" i="1"/>
  <c r="N34" i="1" s="1"/>
  <c r="L33" i="1"/>
  <c r="N33" i="1"/>
  <c r="L32" i="1"/>
  <c r="N32" i="1" s="1"/>
  <c r="L31" i="1"/>
  <c r="L30" i="1"/>
  <c r="N30" i="1"/>
  <c r="L29" i="1"/>
  <c r="N29" i="1"/>
  <c r="L28" i="1"/>
  <c r="N28" i="1"/>
  <c r="L27" i="1"/>
  <c r="N27" i="1"/>
  <c r="L26" i="1"/>
  <c r="N26" i="1"/>
  <c r="L25" i="1"/>
  <c r="N25" i="1"/>
  <c r="L24" i="1"/>
  <c r="N24" i="1"/>
  <c r="L23" i="1"/>
  <c r="N23" i="1"/>
  <c r="L22" i="1"/>
  <c r="N22" i="1"/>
  <c r="L21" i="1"/>
  <c r="N21" i="1"/>
  <c r="L20" i="1"/>
  <c r="N20" i="1"/>
  <c r="L19" i="1"/>
  <c r="N19" i="1"/>
  <c r="L18" i="1"/>
  <c r="N18" i="1"/>
  <c r="L17" i="1"/>
  <c r="N17" i="1"/>
  <c r="L16" i="1"/>
  <c r="N16" i="1"/>
  <c r="L15" i="1"/>
  <c r="N15" i="1"/>
  <c r="L14" i="1"/>
  <c r="N14" i="1"/>
  <c r="L13" i="1"/>
  <c r="N13" i="1"/>
  <c r="L11" i="1"/>
  <c r="N11" i="1"/>
  <c r="L10" i="1"/>
  <c r="N10" i="1"/>
  <c r="L9" i="1"/>
  <c r="N9" i="1"/>
  <c r="L8" i="1"/>
  <c r="N8" i="1"/>
  <c r="L7" i="1"/>
  <c r="N7" i="1"/>
  <c r="J720" i="1"/>
  <c r="J721" i="1"/>
  <c r="J707" i="1"/>
  <c r="J715" i="1"/>
  <c r="J701" i="1"/>
  <c r="J692" i="1"/>
  <c r="J688" i="1"/>
  <c r="J368" i="1"/>
  <c r="J363" i="1"/>
  <c r="J343" i="1"/>
  <c r="J311" i="1"/>
  <c r="J305" i="1"/>
  <c r="J279" i="1"/>
  <c r="J275" i="1"/>
  <c r="J268" i="1"/>
  <c r="J256" i="1"/>
  <c r="J247" i="1"/>
  <c r="J233" i="1"/>
  <c r="J184" i="1"/>
  <c r="J693" i="1" s="1"/>
  <c r="J722" i="1" s="1"/>
  <c r="J725" i="1" s="1"/>
  <c r="J177" i="1"/>
  <c r="K77" i="1"/>
  <c r="K93" i="1"/>
  <c r="K724" i="1"/>
  <c r="J77" i="1"/>
  <c r="J93" i="1"/>
  <c r="J724" i="1"/>
  <c r="J726" i="1" s="1"/>
  <c r="I701" i="1"/>
  <c r="M701" i="1"/>
  <c r="M707" i="1"/>
  <c r="I250" i="1"/>
  <c r="H707" i="1"/>
  <c r="H715" i="1" s="1"/>
  <c r="G707" i="1"/>
  <c r="I707" i="1"/>
  <c r="L193" i="1"/>
  <c r="N193" i="1"/>
  <c r="L191" i="1"/>
  <c r="N191" i="1"/>
  <c r="L190" i="1"/>
  <c r="N190" i="1"/>
  <c r="L189" i="1"/>
  <c r="N189" i="1"/>
  <c r="L188" i="1"/>
  <c r="N188" i="1"/>
  <c r="L300" i="1"/>
  <c r="N300" i="1"/>
  <c r="I377" i="1"/>
  <c r="L310" i="1"/>
  <c r="N310" i="1" s="1"/>
  <c r="L227" i="1"/>
  <c r="N227" i="1"/>
  <c r="L226" i="1"/>
  <c r="N226" i="1" s="1"/>
  <c r="L225" i="1"/>
  <c r="N225" i="1"/>
  <c r="L224" i="1"/>
  <c r="N224" i="1" s="1"/>
  <c r="L223" i="1"/>
  <c r="N223" i="1"/>
  <c r="L222" i="1"/>
  <c r="N222" i="1" s="1"/>
  <c r="L221" i="1"/>
  <c r="N221" i="1"/>
  <c r="L220" i="1"/>
  <c r="N220" i="1" s="1"/>
  <c r="L219" i="1"/>
  <c r="N219" i="1"/>
  <c r="L218" i="1"/>
  <c r="N218" i="1" s="1"/>
  <c r="L217" i="1"/>
  <c r="N217" i="1"/>
  <c r="L216" i="1"/>
  <c r="N216" i="1" s="1"/>
  <c r="L215" i="1"/>
  <c r="N215" i="1"/>
  <c r="L214" i="1"/>
  <c r="N214" i="1" s="1"/>
  <c r="L213" i="1"/>
  <c r="N213" i="1"/>
  <c r="N228" i="1" s="1"/>
  <c r="L187" i="1"/>
  <c r="N187" i="1" s="1"/>
  <c r="N211" i="1" s="1"/>
  <c r="L186" i="1"/>
  <c r="I720" i="1"/>
  <c r="I721" i="1"/>
  <c r="I714" i="1"/>
  <c r="I711" i="1"/>
  <c r="I692" i="1"/>
  <c r="I688" i="1"/>
  <c r="I424" i="1"/>
  <c r="I368" i="1"/>
  <c r="I363" i="1"/>
  <c r="I343" i="1"/>
  <c r="I311" i="1"/>
  <c r="I305" i="1"/>
  <c r="I279" i="1"/>
  <c r="I275" i="1"/>
  <c r="I268" i="1"/>
  <c r="I256" i="1"/>
  <c r="I247" i="1"/>
  <c r="I236" i="1"/>
  <c r="I233" i="1"/>
  <c r="I228" i="1"/>
  <c r="I211" i="1"/>
  <c r="I184" i="1"/>
  <c r="I177" i="1"/>
  <c r="I693" i="1" s="1"/>
  <c r="I722" i="1" s="1"/>
  <c r="I725" i="1" s="1"/>
  <c r="I92" i="1"/>
  <c r="I83" i="1"/>
  <c r="M482" i="1"/>
  <c r="M551" i="1"/>
  <c r="M675" i="1"/>
  <c r="I675" i="1"/>
  <c r="I570" i="1"/>
  <c r="I551" i="1"/>
  <c r="I482" i="1"/>
  <c r="H66" i="1"/>
  <c r="L66" i="1"/>
  <c r="N66" i="1"/>
  <c r="H73" i="1"/>
  <c r="L73" i="1" s="1"/>
  <c r="G77" i="1"/>
  <c r="G93" i="1" s="1"/>
  <c r="G724" i="1" s="1"/>
  <c r="G726" i="1" s="1"/>
  <c r="I77" i="1"/>
  <c r="I93" i="1" s="1"/>
  <c r="I724" i="1" s="1"/>
  <c r="I726" i="1" s="1"/>
  <c r="H79" i="1"/>
  <c r="H83" i="1"/>
  <c r="G83" i="1"/>
  <c r="M83" i="1"/>
  <c r="M93" i="1" s="1"/>
  <c r="M724" i="1" s="1"/>
  <c r="G92" i="1"/>
  <c r="H92" i="1"/>
  <c r="M92" i="1"/>
  <c r="G177" i="1"/>
  <c r="H177" i="1"/>
  <c r="M177" i="1"/>
  <c r="G184" i="1"/>
  <c r="H184" i="1"/>
  <c r="M184" i="1"/>
  <c r="L201" i="1"/>
  <c r="N201" i="1"/>
  <c r="G211" i="1"/>
  <c r="H211" i="1"/>
  <c r="M211" i="1"/>
  <c r="G228" i="1"/>
  <c r="H228" i="1"/>
  <c r="M228" i="1"/>
  <c r="G233" i="1"/>
  <c r="H233" i="1"/>
  <c r="M233" i="1"/>
  <c r="G236" i="1"/>
  <c r="H236" i="1"/>
  <c r="L236" i="1"/>
  <c r="M236" i="1"/>
  <c r="G247" i="1"/>
  <c r="H247" i="1"/>
  <c r="M247" i="1"/>
  <c r="G250" i="1"/>
  <c r="H250" i="1"/>
  <c r="L250" i="1"/>
  <c r="M250" i="1"/>
  <c r="G256" i="1"/>
  <c r="H256" i="1"/>
  <c r="M256" i="1"/>
  <c r="G268" i="1"/>
  <c r="H268" i="1"/>
  <c r="M268" i="1"/>
  <c r="G275" i="1"/>
  <c r="H275" i="1"/>
  <c r="M275" i="1"/>
  <c r="G279" i="1"/>
  <c r="H279" i="1"/>
  <c r="M279" i="1"/>
  <c r="G305" i="1"/>
  <c r="H305" i="1"/>
  <c r="M305" i="1"/>
  <c r="G311" i="1"/>
  <c r="H311" i="1"/>
  <c r="M311" i="1"/>
  <c r="G343" i="1"/>
  <c r="H343" i="1"/>
  <c r="M343" i="1"/>
  <c r="G363" i="1"/>
  <c r="H363" i="1"/>
  <c r="M363" i="1"/>
  <c r="G368" i="1"/>
  <c r="H368" i="1"/>
  <c r="M368" i="1"/>
  <c r="G377" i="1"/>
  <c r="H377" i="1"/>
  <c r="M377" i="1"/>
  <c r="G424" i="1"/>
  <c r="H424" i="1"/>
  <c r="M424" i="1"/>
  <c r="H425" i="1"/>
  <c r="L425" i="1"/>
  <c r="G482" i="1"/>
  <c r="H482" i="1"/>
  <c r="G551" i="1"/>
  <c r="H551" i="1"/>
  <c r="H552" i="1"/>
  <c r="H570" i="1"/>
  <c r="L552" i="1"/>
  <c r="M552" i="1" s="1"/>
  <c r="M570" i="1" s="1"/>
  <c r="G570" i="1"/>
  <c r="H571" i="1"/>
  <c r="L571" i="1"/>
  <c r="G675" i="1"/>
  <c r="H675" i="1"/>
  <c r="G688" i="1"/>
  <c r="H688" i="1"/>
  <c r="M688" i="1"/>
  <c r="G692" i="1"/>
  <c r="G693" i="1" s="1"/>
  <c r="H692" i="1"/>
  <c r="M692" i="1"/>
  <c r="M693" i="1" s="1"/>
  <c r="G701" i="1"/>
  <c r="G715" i="1"/>
  <c r="H701" i="1"/>
  <c r="L709" i="1"/>
  <c r="N709" i="1"/>
  <c r="N711" i="1"/>
  <c r="L710" i="1"/>
  <c r="N710" i="1"/>
  <c r="G711" i="1"/>
  <c r="H711" i="1"/>
  <c r="M711" i="1"/>
  <c r="G714" i="1"/>
  <c r="H714" i="1"/>
  <c r="L714" i="1"/>
  <c r="M714" i="1"/>
  <c r="G720" i="1"/>
  <c r="G721" i="1"/>
  <c r="G722" i="1" s="1"/>
  <c r="G725" i="1" s="1"/>
  <c r="H720" i="1"/>
  <c r="H721" i="1" s="1"/>
  <c r="M720" i="1"/>
  <c r="M721" i="1"/>
  <c r="L711" i="1"/>
  <c r="L692" i="1"/>
  <c r="L256" i="1"/>
  <c r="N691" i="1"/>
  <c r="I715" i="1"/>
  <c r="L79" i="1"/>
  <c r="N79" i="1"/>
  <c r="N375" i="1"/>
  <c r="L551" i="1"/>
  <c r="L247" i="1"/>
  <c r="L688" i="1"/>
  <c r="L381" i="1"/>
  <c r="H693" i="1"/>
  <c r="L233" i="1"/>
  <c r="L279" i="1"/>
  <c r="N233" i="1"/>
  <c r="L368" i="1"/>
  <c r="K693" i="1"/>
  <c r="K722" i="1" s="1"/>
  <c r="K725" i="1" s="1"/>
  <c r="N381" i="1"/>
  <c r="N570" i="1"/>
  <c r="N551" i="1"/>
  <c r="L701" i="1"/>
  <c r="N256" i="1"/>
  <c r="N718" i="1"/>
  <c r="N720" i="1"/>
  <c r="N721" i="1"/>
  <c r="N683" i="1"/>
  <c r="L570" i="1"/>
  <c r="L675" i="1"/>
  <c r="L482" i="1"/>
  <c r="L275" i="1"/>
  <c r="N368" i="1"/>
  <c r="N707" i="1"/>
  <c r="M715" i="1"/>
  <c r="N701" i="1"/>
  <c r="N715" i="1" s="1"/>
  <c r="L268" i="1"/>
  <c r="N31" i="1"/>
  <c r="N313" i="1"/>
  <c r="N260" i="1"/>
  <c r="L177" i="1"/>
  <c r="N186" i="1"/>
  <c r="N363" i="1"/>
  <c r="N177" i="1"/>
  <c r="M722" i="1" l="1"/>
  <c r="M725" i="1" s="1"/>
  <c r="M726" i="1"/>
  <c r="N482" i="1"/>
  <c r="N693" i="1" s="1"/>
  <c r="N722" i="1" s="1"/>
  <c r="N725" i="1" s="1"/>
  <c r="H722" i="1"/>
  <c r="H725" i="1" s="1"/>
  <c r="N73" i="1"/>
  <c r="N77" i="1" s="1"/>
  <c r="N93" i="1" s="1"/>
  <c r="N724" i="1" s="1"/>
  <c r="L77" i="1"/>
  <c r="N92" i="1"/>
  <c r="K726" i="1"/>
  <c r="N311" i="1"/>
  <c r="L377" i="1"/>
  <c r="L83" i="1"/>
  <c r="L92" i="1"/>
  <c r="L424" i="1"/>
  <c r="L363" i="1"/>
  <c r="L228" i="1"/>
  <c r="L311" i="1"/>
  <c r="H77" i="1"/>
  <c r="H93" i="1" s="1"/>
  <c r="H724" i="1" s="1"/>
  <c r="H726" i="1" s="1"/>
  <c r="L305" i="1"/>
  <c r="L184" i="1"/>
  <c r="L343" i="1"/>
  <c r="L693" i="1" s="1"/>
  <c r="L211" i="1"/>
  <c r="L707" i="1"/>
  <c r="L715" i="1" s="1"/>
  <c r="N692" i="1"/>
  <c r="L722" i="1" l="1"/>
  <c r="L725" i="1" s="1"/>
  <c r="N726" i="1"/>
  <c r="L93" i="1"/>
  <c r="L724" i="1" s="1"/>
  <c r="L726" i="1" s="1"/>
  <c r="J376" i="1" l="1"/>
</calcChain>
</file>

<file path=xl/sharedStrings.xml><?xml version="1.0" encoding="utf-8"?>
<sst xmlns="http://schemas.openxmlformats.org/spreadsheetml/2006/main" count="1360" uniqueCount="600">
  <si>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</si>
  <si>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</si>
  <si>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</si>
  <si>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</si>
  <si>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</si>
  <si>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</si>
  <si>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</si>
  <si>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</si>
  <si>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</si>
  <si>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</si>
  <si>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</si>
  <si>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</si>
  <si>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</si>
  <si>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</si>
  <si>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</si>
  <si>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</si>
  <si>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</si>
  <si>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</si>
  <si>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</si>
  <si>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</si>
  <si>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</si>
  <si>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</si>
  <si>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</si>
  <si>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</si>
  <si>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</si>
  <si>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211003</t>
  </si>
  <si>
    <t>Dividendy/VVS</t>
  </si>
  <si>
    <t>212002</t>
  </si>
  <si>
    <t>Z prenajatých pozemkov-hrobov</t>
  </si>
  <si>
    <t>212003</t>
  </si>
  <si>
    <t>Z prenajatých budov, priestorov a objektov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</si>
  <si>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</si>
  <si>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</si>
  <si>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</si>
  <si>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</si>
  <si>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</si>
  <si>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</si>
  <si>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</si>
  <si>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</si>
  <si>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</si>
  <si>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</si>
  <si>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</si>
  <si>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Skladk</t>
  </si>
  <si>
    <t>Poplatok za uloženie odpadu Ekočergov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</si>
  <si>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</si>
  <si>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</si>
  <si>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</si>
  <si>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</si>
  <si>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</si>
  <si>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</si>
  <si>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</si>
  <si>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</si>
  <si>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</si>
  <si>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</si>
  <si>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</si>
  <si>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</si>
  <si>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</si>
  <si>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</si>
  <si>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</si>
  <si>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</si>
  <si>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</si>
  <si>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</si>
  <si>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</si>
  <si>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</si>
  <si>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</si>
  <si>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</si>
  <si>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</si>
  <si>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</si>
  <si>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</si>
  <si>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</si>
  <si>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</si>
  <si>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</si>
  <si>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</si>
  <si>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</si>
  <si>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</si>
  <si>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</si>
  <si>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50j</t>
  </si>
  <si>
    <t>CO</t>
  </si>
  <si>
    <t>Z refundácia - odmena skladníka CO</t>
  </si>
  <si>
    <t>292019</t>
  </si>
  <si>
    <t>Príjmy z refundácie</t>
  </si>
  <si>
    <t>Z refundácie</t>
  </si>
  <si>
    <t>Z refundácie UPSVaR - učiteľky MŠ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</si>
  <si>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</si>
  <si>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</si>
  <si>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</si>
  <si>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</si>
  <si>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</si>
  <si>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</si>
  <si>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BT-ŠR/ voľby</t>
  </si>
  <si>
    <t>50J</t>
  </si>
  <si>
    <t>BT-ŠR/UPSVaR-PPO-NP/§50j</t>
  </si>
  <si>
    <t>52</t>
  </si>
  <si>
    <t>8</t>
  </si>
  <si>
    <t>BT-ŠR/MATRIKA</t>
  </si>
  <si>
    <t>825</t>
  </si>
  <si>
    <t>BT- z MK SR/knižnicu</t>
  </si>
  <si>
    <t>BT-ŠR/ZŠ-normatív</t>
  </si>
  <si>
    <t>91</t>
  </si>
  <si>
    <t>BT-ŠR/UPSVaR-šk.potreby- HN</t>
  </si>
  <si>
    <t>911</t>
  </si>
  <si>
    <t>BT-ŠR/MŠ-predškoláci</t>
  </si>
  <si>
    <t>94</t>
  </si>
  <si>
    <t>BT-ŠR/ZŠ-doprava žiakov</t>
  </si>
  <si>
    <t>95</t>
  </si>
  <si>
    <t>BT-ŠR/ZŠ-vzdel.poukazy</t>
  </si>
  <si>
    <t>98</t>
  </si>
  <si>
    <t>BT-ŠR/UPSVaR-strava HN</t>
  </si>
  <si>
    <t>99</t>
  </si>
  <si>
    <t>BT-ŠR/ZŠ-soc.znevýhodn.</t>
  </si>
  <si>
    <t>312007</t>
  </si>
  <si>
    <t>Z rozpočtu obce</t>
  </si>
  <si>
    <t>*</t>
  </si>
  <si>
    <t>*1</t>
  </si>
  <si>
    <t>2</t>
  </si>
  <si>
    <t>2-kapitálový rozpočet</t>
  </si>
  <si>
    <t>233001</t>
  </si>
  <si>
    <t>43</t>
  </si>
  <si>
    <t>Z predaja pozemkov</t>
  </si>
  <si>
    <t>322008</t>
  </si>
  <si>
    <t>KT / Enviromentálny fond – rekonštr. D.Služieb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</si>
  <si>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</si>
  <si>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</si>
  <si>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</si>
  <si>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</si>
  <si>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</si>
  <si>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</si>
  <si>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</si>
  <si>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Dlhodobé/prijaté úvery</t>
  </si>
  <si>
    <t>514001</t>
  </si>
  <si>
    <t>46</t>
  </si>
  <si>
    <t>Krátkodobé fin.výpomoci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</si>
  <si>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</si>
  <si>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</si>
  <si>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</si>
  <si>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</si>
  <si>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</si>
  <si>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</si>
  <si>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</si>
  <si>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</si>
  <si>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</si>
  <si>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</si>
  <si>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</si>
  <si>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</si>
  <si>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</si>
  <si>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</si>
  <si>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</si>
  <si>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</si>
  <si>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</si>
  <si>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</si>
  <si>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</si>
  <si>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</si>
  <si>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</si>
  <si>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</si>
  <si>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</si>
  <si>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</si>
  <si>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</si>
  <si>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</si>
  <si>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</si>
  <si>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</si>
  <si>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</si>
  <si>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</si>
  <si>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</si>
  <si>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</si>
  <si>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</si>
  <si>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</si>
  <si>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</si>
  <si>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</si>
  <si>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</si>
  <si>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</si>
  <si>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</si>
  <si>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</si>
  <si>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</si>
  <si>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</si>
  <si>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Komunikačná infraštruktúra</t>
  </si>
  <si>
    <t>Výpočtová technika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</si>
  <si>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</si>
  <si>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</si>
  <si>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</si>
  <si>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</si>
  <si>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</si>
  <si>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</si>
  <si>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</si>
  <si>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</si>
  <si>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</si>
  <si>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</si>
  <si>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</si>
  <si>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</si>
  <si>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</si>
  <si>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</si>
  <si>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</si>
  <si>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</si>
  <si>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</si>
  <si>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</si>
  <si>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</si>
  <si>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Softvér REGOB</t>
  </si>
  <si>
    <t>Benzín do motorovej píly STIHL</t>
  </si>
  <si>
    <t>Reprezentačné</t>
  </si>
  <si>
    <t>633016</t>
  </si>
  <si>
    <t>REPREZENTAČNE PRE POTREBY KANCELÁRIE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</si>
  <si>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</si>
  <si>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</si>
  <si>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</si>
  <si>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</si>
  <si>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</si>
  <si>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</si>
  <si>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</si>
  <si>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</si>
  <si>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</si>
  <si>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</si>
  <si>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</si>
  <si>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</si>
  <si>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</si>
  <si>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</si>
  <si>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</si>
  <si>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</si>
  <si>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</si>
  <si>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</si>
  <si>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</si>
  <si>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</si>
  <si>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</si>
  <si>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</si>
  <si>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</si>
  <si>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</si>
  <si>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Modernizácia vstupnej chodby OcU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</si>
  <si>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</si>
  <si>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</si>
  <si>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</si>
  <si>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</si>
  <si>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</si>
  <si>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</si>
  <si>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</si>
  <si>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</si>
  <si>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</si>
  <si>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</si>
  <si>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637023</t>
  </si>
  <si>
    <t>Kolkové známky</t>
  </si>
  <si>
    <t>637026</t>
  </si>
  <si>
    <t>Odmeny a príspevky</t>
  </si>
  <si>
    <t>637027</t>
  </si>
  <si>
    <t>Odmeny zamestnancov mimopracovného pomeru</t>
  </si>
  <si>
    <t>637031</t>
  </si>
  <si>
    <t>Pokuty a penále</t>
  </si>
  <si>
    <t xml:space="preserve">Reprezentačné </t>
  </si>
  <si>
    <t>Príspevkovej organizácii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</si>
  <si>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</si>
  <si>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</si>
  <si>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</si>
  <si>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</si>
  <si>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</si>
  <si>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</si>
  <si>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</si>
  <si>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</si>
  <si>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</si>
  <si>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</si>
  <si>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</si>
  <si>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</si>
  <si>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</si>
  <si>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</si>
  <si>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</si>
  <si>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</si>
  <si>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</si>
  <si>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</si>
  <si>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</si>
  <si>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</si>
  <si>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</si>
  <si>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</si>
  <si>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</si>
  <si>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</si>
  <si>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</si>
  <si>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</si>
  <si>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</si>
  <si>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</si>
  <si>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</si>
  <si>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</si>
  <si>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</si>
  <si>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</si>
  <si>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</si>
  <si>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</si>
  <si>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</si>
  <si>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</si>
  <si>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</si>
  <si>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</si>
  <si>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</si>
  <si>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</si>
  <si>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</si>
  <si>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</si>
  <si>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</si>
  <si>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</si>
  <si>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</si>
  <si>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</si>
  <si>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</si>
  <si>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</si>
  <si>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</si>
  <si>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</si>
  <si>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</si>
  <si>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</si>
  <si>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</si>
  <si>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</si>
  <si>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</si>
  <si>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</si>
  <si>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</si>
  <si>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</si>
  <si>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</si>
  <si>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</si>
  <si>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</si>
  <si>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</si>
  <si>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</si>
  <si>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</si>
  <si>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</si>
  <si>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</si>
  <si>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</si>
  <si>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</si>
  <si>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</si>
  <si>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</si>
  <si>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</si>
  <si>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</si>
  <si>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čistenie VP</t>
  </si>
  <si>
    <t>Vývoz TKO - Hudák</t>
  </si>
  <si>
    <t>Vývoz TKO – Hudák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</si>
  <si>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</si>
  <si>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</si>
  <si>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</si>
  <si>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</si>
  <si>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</si>
  <si>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</si>
  <si>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</si>
  <si>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</si>
  <si>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PHM-ČOV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</si>
  <si>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</si>
  <si>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</si>
  <si>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</si>
  <si>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</si>
  <si>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</si>
  <si>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</si>
  <si>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</si>
  <si>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</si>
  <si>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</si>
  <si>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</si>
  <si>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</si>
  <si>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</si>
  <si>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</si>
  <si>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</si>
  <si>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</si>
  <si>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</si>
  <si>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Oprava VO - splátky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</si>
  <si>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</si>
  <si>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</si>
  <si>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</si>
  <si>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</si>
  <si>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</si>
  <si>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</si>
  <si>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</si>
  <si>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</si>
  <si>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</si>
  <si>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Energie/Multif.ihrisko</t>
  </si>
  <si>
    <t>Energie/TJ-Čergov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</si>
  <si>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</si>
  <si>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</si>
  <si>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</si>
  <si>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</si>
  <si>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</si>
  <si>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</si>
  <si>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</si>
  <si>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údržba TJ-ihriska</t>
  </si>
  <si>
    <t>Všeobecné služby/DS</t>
  </si>
  <si>
    <t>Všeobecné služby/chata-Rybník</t>
  </si>
  <si>
    <t>Všeobecné služby/TJ</t>
  </si>
  <si>
    <t>Špeciálne služby - revízia komína</t>
  </si>
  <si>
    <t>DoVP/Chata Rybník</t>
  </si>
  <si>
    <t>DoVP/TJ</t>
  </si>
  <si>
    <t>DoVP/Ubytovňa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</si>
  <si>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</si>
  <si>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</si>
  <si>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</si>
  <si>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</si>
  <si>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</si>
  <si>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</si>
  <si>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</si>
  <si>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</si>
  <si>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Kultúrne podujatia - Kultúrne leto</t>
  </si>
  <si>
    <t>637002</t>
  </si>
  <si>
    <t>Ples</t>
  </si>
  <si>
    <t>Kultúrne podujatia - Fašiangový ples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</si>
  <si>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</si>
  <si>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</si>
  <si>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</si>
  <si>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</si>
  <si>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</si>
  <si>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</si>
  <si>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MDD</t>
  </si>
  <si>
    <t>Kultúrne podujatia - Medzinárodný deň detí</t>
  </si>
  <si>
    <t>Deti</t>
  </si>
  <si>
    <t>Kultúrne podujatia - Uvítanie detí do života</t>
  </si>
  <si>
    <t>VV</t>
  </si>
  <si>
    <t>Kultúrne podujatia - Vianočné vystúpenie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</si>
  <si>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</si>
  <si>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</si>
  <si>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</si>
  <si>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</si>
  <si>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</si>
  <si>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</si>
  <si>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</si>
  <si>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</si>
  <si>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</si>
  <si>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</si>
  <si>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</si>
  <si>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</si>
  <si>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</si>
  <si>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</si>
  <si>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</si>
  <si>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</si>
  <si>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</si>
  <si>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</si>
  <si>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</si>
  <si>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</si>
  <si>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</si>
  <si>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</si>
  <si>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</si>
  <si>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</si>
  <si>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</si>
  <si>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</si>
  <si>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</si>
  <si>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</si>
  <si>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Školské stravovanie v predškolských zariadeniach a</t>
  </si>
  <si>
    <t>10.2.0.2</t>
  </si>
  <si>
    <t>Ďalšie sociálne služby -staroba</t>
  </si>
  <si>
    <t>Reprezentačné/dôchodcom-jubileá</t>
  </si>
  <si>
    <t>posedenie s dôchodcami</t>
  </si>
  <si>
    <t xml:space="preserve">Stravovanie dôchodcov </t>
  </si>
  <si>
    <t>Príspevok pre ZO JD Hertník</t>
  </si>
  <si>
    <t>*10.2.0.2</t>
  </si>
  <si>
    <t>Dávky sociálnej pomoci - pomoc občanom v hmotnej a</t>
  </si>
  <si>
    <t>Stravovanie/HN</t>
  </si>
  <si>
    <t>642026</t>
  </si>
  <si>
    <t>Na dávku v hmotnej núdzi a príspevky k dávke</t>
  </si>
  <si>
    <t>Nákup pozemkov   /vlastné prostr./</t>
  </si>
  <si>
    <t>Nákup pozemkov   /prostr. z predaja pozemk./</t>
  </si>
  <si>
    <t>717002</t>
  </si>
  <si>
    <t>08.1.0.</t>
  </si>
  <si>
    <t>Rekonštrukcia Dom Služieb – Envirom. Fond</t>
  </si>
  <si>
    <t>Rekonštrukcia Dom Služieb – vlastné prostried</t>
  </si>
  <si>
    <t>*08.1.0.</t>
  </si>
  <si>
    <t>713004</t>
  </si>
  <si>
    <t>Prevádzkových strojov,  vzduchotechnika ŠJ</t>
  </si>
  <si>
    <t>821005</t>
  </si>
  <si>
    <t>spl.istiny úveru</t>
  </si>
  <si>
    <t>Príjem</t>
  </si>
  <si>
    <t>Výdaj</t>
  </si>
  <si>
    <t>Rozdiel</t>
  </si>
  <si>
    <t>Upravený</t>
  </si>
  <si>
    <t>E</t>
  </si>
  <si>
    <t>Nevyčerpaná dotácia z roku 2014 D.Dôchodco</t>
  </si>
  <si>
    <t>Vrátenie nevyčerpanej dotácie z roku 2014 DD</t>
  </si>
  <si>
    <t>Skutočnosť</t>
  </si>
  <si>
    <t>Príjmy z refundácie UPSVAR</t>
  </si>
  <si>
    <t>Tuzemské bežné transféry v rámci VS zo ŠR</t>
  </si>
  <si>
    <t>01.1.1.</t>
  </si>
  <si>
    <t>*01.1.1.</t>
  </si>
  <si>
    <t>*04.2.1.</t>
  </si>
  <si>
    <t>04.2.1.</t>
  </si>
  <si>
    <t>BT-MK/Knihy do knižnice</t>
  </si>
  <si>
    <t>Z bankových úverov dlhodobých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</si>
  <si>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</si>
  <si>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</si>
  <si>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</si>
  <si>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</si>
  <si>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</si>
  <si>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</si>
  <si>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</si>
  <si>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</si>
  <si>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</si>
  <si>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MŠ</t>
  </si>
  <si>
    <t>Cestovné náhrady tuzemské</t>
  </si>
  <si>
    <t xml:space="preserve">Energie </t>
  </si>
  <si>
    <t>Všeobecný materiál - kancelársky</t>
  </si>
  <si>
    <t>Knihy, učebné pomôcky</t>
  </si>
  <si>
    <t xml:space="preserve">Učebné pomôcky </t>
  </si>
  <si>
    <t>Údržba výpočtovej techniky</t>
  </si>
  <si>
    <t>Údržba strojov, zariadení, prístrojov</t>
  </si>
  <si>
    <t>Údržba budov, priestorv a objektov</t>
  </si>
  <si>
    <t xml:space="preserve">Poplatky banke </t>
  </si>
  <si>
    <t>Stravovanie - réžijné náklady vl. Zamestnancov</t>
  </si>
  <si>
    <t>Na náhradu - na nemocenské dávky</t>
  </si>
  <si>
    <t>Poistnie v nezamestnanosti</t>
  </si>
  <si>
    <t>131E</t>
  </si>
  <si>
    <t xml:space="preserve">Interiérové vybavenie 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</si>
  <si>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</si>
  <si>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</si>
  <si>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</si>
  <si>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</si>
  <si>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</si>
  <si>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</si>
  <si>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Špeciálne služby </t>
  </si>
  <si>
    <t xml:space="preserve">Poplatky banke, manipulačné, správne </t>
  </si>
  <si>
    <t>1. stupeň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</si>
  <si>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</si>
  <si>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</si>
  <si>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</si>
  <si>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</si>
  <si>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</si>
  <si>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</si>
  <si>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</si>
  <si>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Potraviny</t>
  </si>
  <si>
    <t xml:space="preserve">Cestovné náhrady žiaci </t>
  </si>
  <si>
    <t>09.5.0.</t>
  </si>
  <si>
    <t>*09.5.0.</t>
  </si>
  <si>
    <t xml:space="preserve">Poistné na dôchodkové poistenie </t>
  </si>
  <si>
    <t>Knihy a kompenzačné pomôcky</t>
  </si>
  <si>
    <t>Prídel sociálneho fondu</t>
  </si>
  <si>
    <t>0.9.6.0.</t>
  </si>
  <si>
    <t xml:space="preserve">Školské stravovanie </t>
  </si>
  <si>
    <t>0.9.6.0.1</t>
  </si>
  <si>
    <t>*09.6.0.</t>
  </si>
  <si>
    <t>Cestovné</t>
  </si>
  <si>
    <t>Telefón</t>
  </si>
  <si>
    <t>Rutinná a štandardná údržba výpočtovej techni</t>
  </si>
  <si>
    <t>0.9.6.0.2</t>
  </si>
  <si>
    <t>ZŠ</t>
  </si>
  <si>
    <t>1. stu</t>
  </si>
  <si>
    <t>0.9.6.0.3</t>
  </si>
  <si>
    <t>2. stu</t>
  </si>
  <si>
    <t>10.7.0.</t>
  </si>
  <si>
    <t>*10.7.0.</t>
  </si>
  <si>
    <t>09.6.0.</t>
  </si>
  <si>
    <t>09.2.1.1</t>
  </si>
  <si>
    <t>09.2.1.1.</t>
  </si>
  <si>
    <t xml:space="preserve">Z odvodov z hazardných hier </t>
  </si>
  <si>
    <t>Refundácia - náklady § 54</t>
  </si>
  <si>
    <t>Refundácia - náklady PPO - § 50 j</t>
  </si>
  <si>
    <t>Iné</t>
  </si>
  <si>
    <t>BT-ŠR/Referendum</t>
  </si>
  <si>
    <t>BT-ŠR/UPSVaR-NP/§54</t>
  </si>
  <si>
    <t>BT-ŠR/ZŠ - príspevok na učebnice</t>
  </si>
  <si>
    <t>Cestovné náhrady - tuzemské</t>
  </si>
  <si>
    <t>Špeciálne služby + geometrické plány</t>
  </si>
  <si>
    <t>Na odchodné</t>
  </si>
  <si>
    <t xml:space="preserve">Na starobné poistenie </t>
  </si>
  <si>
    <t xml:space="preserve">Na invalidné poistenie </t>
  </si>
  <si>
    <t>Oprava chodníkov</t>
  </si>
  <si>
    <t>Na nemocenské poistenie / § 54</t>
  </si>
  <si>
    <t xml:space="preserve">Na starobné poistenie / § 54 </t>
  </si>
  <si>
    <t>Na úrazové poistenie / § 54</t>
  </si>
  <si>
    <t xml:space="preserve">Na invalidné poistenie / § 54 </t>
  </si>
  <si>
    <t>§ 54 /Tarifný, sobný,základný plat, funkčný</t>
  </si>
  <si>
    <t>§ 54 /Poistné do VšeobZP</t>
  </si>
  <si>
    <t>§ 54 /Poistné do ostatných ZP</t>
  </si>
  <si>
    <t>Na poistenie v nezamestnanosti / § 54</t>
  </si>
  <si>
    <t>Na poistenie do rezer.FS / § 54</t>
  </si>
  <si>
    <t>§ 54 / Pracovné odevy, obuv a pracovné</t>
  </si>
  <si>
    <t>Prídel do sociálneho fondu / § 54</t>
  </si>
  <si>
    <t xml:space="preserve">Dane </t>
  </si>
  <si>
    <t>OSTS</t>
  </si>
  <si>
    <t xml:space="preserve">Náhrady </t>
  </si>
  <si>
    <t>Preddavky</t>
  </si>
  <si>
    <t>13T1</t>
  </si>
  <si>
    <t>Poistné do sociálnej poisťovne na starobné</t>
  </si>
  <si>
    <t>13T2</t>
  </si>
  <si>
    <t>Prevádzkové stroje, prístroje, zariadenie, techn</t>
  </si>
  <si>
    <t>Prepravné a nájom dopravných prostriedkov</t>
  </si>
  <si>
    <t xml:space="preserve">Konkurzy a súťaže </t>
  </si>
  <si>
    <t>Príjmy z vratiek</t>
  </si>
  <si>
    <t>Výstavba chodníka okolo hlavnej cesty</t>
  </si>
  <si>
    <t xml:space="preserve">Cestná doprava </t>
  </si>
  <si>
    <t>KT / MF SR - Výstavba chodníka okolo hlavnej</t>
  </si>
  <si>
    <t>Rekonštrukcia ciest II. Etapa - 2. časť</t>
  </si>
  <si>
    <t xml:space="preserve">Výstavba parkoviska pri cintoríne </t>
  </si>
  <si>
    <t>GRANTY - Sponzorský príspevok</t>
  </si>
  <si>
    <t>KAME</t>
  </si>
  <si>
    <t>STAN</t>
  </si>
  <si>
    <t>Nákup prev. prístrojov - Kamera</t>
  </si>
  <si>
    <t>Nákup prev. prístrojov - Stan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</si>
  <si>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</si>
  <si>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</si>
  <si>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</si>
  <si>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</si>
  <si>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>RO č. 7</t>
  </si>
  <si>
    <t>RO č. 8</t>
  </si>
  <si>
    <t>RO č. 9</t>
  </si>
  <si>
    <t>RO č. 10</t>
  </si>
  <si>
    <t>Prevod fin. prostr. z rezervného fondu</t>
  </si>
  <si>
    <t>Rekonštrukcia OcU a sály KD</t>
  </si>
  <si>
    <t>POSL</t>
  </si>
  <si>
    <t>Na starobné poistenie poslanci OZ</t>
  </si>
  <si>
    <t>Na úrazové poistenie poslanci OZ</t>
  </si>
  <si>
    <t>Na invalidné poistenie poslanci OZ</t>
  </si>
  <si>
    <t>Poistné do všeobecnej ZP</t>
  </si>
  <si>
    <t xml:space="preserve">Na nemocenské poistenie </t>
  </si>
  <si>
    <t xml:space="preserve">Na úrazové poistenie </t>
  </si>
  <si>
    <t>Všeobecný materiál  knižnica</t>
  </si>
  <si>
    <t>71</t>
  </si>
  <si>
    <t>Posypový vozík + ťažné za vozidlo</t>
  </si>
  <si>
    <t>11T1</t>
  </si>
  <si>
    <t>11T2</t>
  </si>
  <si>
    <t xml:space="preserve">Odmeny </t>
  </si>
  <si>
    <t>Poistné do sociálnej poisťovne na sta</t>
  </si>
  <si>
    <t>637,,01</t>
  </si>
  <si>
    <t>rozdiel</t>
  </si>
  <si>
    <t>*09.1.1</t>
  </si>
  <si>
    <t xml:space="preserve">Predprimárne vzdelávanie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</si>
</sst>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49" fontId="0" fillId="0" borderId="6" xfId="0" applyNumberFormat="1" applyFont="1" applyBorder="1" applyAlignment="1">
      <alignment horizontal="left"/>
    </xf>
    <xf numFmtId="49" fontId="0" fillId="0" borderId="6" xfId="0" applyNumberFormat="1" applyFont="1" applyBorder="1"/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2" borderId="1" xfId="0" applyFont="1" applyFill="1" applyBorder="1"/>
    <xf numFmtId="0" fontId="0" fillId="0" borderId="14" xfId="0" applyFont="1" applyBorder="1"/>
    <xf numFmtId="0" fontId="1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1" fillId="0" borderId="18" xfId="0" applyFont="1" applyBorder="1"/>
    <xf numFmtId="0" fontId="2" fillId="0" borderId="19" xfId="0" applyFont="1" applyBorder="1"/>
    <xf numFmtId="0" fontId="2" fillId="2" borderId="20" xfId="0" applyFont="1" applyFill="1" applyBorder="1"/>
    <xf numFmtId="0" fontId="0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Font="1" applyBorder="1"/>
    <xf numFmtId="0" fontId="3" fillId="0" borderId="11" xfId="0" applyFont="1" applyBorder="1"/>
    <xf numFmtId="0" fontId="4" fillId="0" borderId="12" xfId="0" applyFont="1" applyBorder="1"/>
    <xf numFmtId="0" fontId="0" fillId="0" borderId="19" xfId="0" applyFont="1" applyBorder="1"/>
    <xf numFmtId="0" fontId="0" fillId="2" borderId="16" xfId="0" applyFont="1" applyFill="1" applyBorder="1"/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left"/>
    </xf>
    <xf numFmtId="0" fontId="1" fillId="0" borderId="23" xfId="0" applyFont="1" applyBorder="1"/>
    <xf numFmtId="0" fontId="0" fillId="0" borderId="24" xfId="0" applyFont="1" applyBorder="1"/>
    <xf numFmtId="0" fontId="0" fillId="0" borderId="25" xfId="0" applyFont="1" applyFill="1" applyBorder="1"/>
    <xf numFmtId="0" fontId="0" fillId="0" borderId="11" xfId="0" applyFont="1" applyBorder="1" applyAlignment="1">
      <alignment horizontal="left"/>
    </xf>
    <xf numFmtId="0" fontId="0" fillId="0" borderId="25" xfId="0" applyFont="1" applyBorder="1"/>
    <xf numFmtId="0" fontId="0" fillId="0" borderId="26" xfId="0" applyFont="1" applyFill="1" applyBorder="1"/>
    <xf numFmtId="0" fontId="0" fillId="0" borderId="27" xfId="0" applyFont="1" applyFill="1" applyBorder="1"/>
    <xf numFmtId="0" fontId="0" fillId="0" borderId="26" xfId="0" applyFont="1" applyBorder="1"/>
    <xf numFmtId="0" fontId="0" fillId="0" borderId="28" xfId="0" applyFont="1" applyBorder="1"/>
    <xf numFmtId="49" fontId="0" fillId="0" borderId="14" xfId="0" applyNumberFormat="1" applyFont="1" applyBorder="1" applyAlignment="1">
      <alignment horizontal="left"/>
    </xf>
    <xf numFmtId="49" fontId="0" fillId="0" borderId="11" xfId="0" applyNumberFormat="1" applyFont="1" applyBorder="1"/>
    <xf numFmtId="0" fontId="2" fillId="0" borderId="20" xfId="0" applyFont="1" applyBorder="1"/>
    <xf numFmtId="0" fontId="0" fillId="0" borderId="29" xfId="0" applyFont="1" applyBorder="1"/>
    <xf numFmtId="0" fontId="0" fillId="0" borderId="30" xfId="0" applyFont="1" applyBorder="1"/>
    <xf numFmtId="0" fontId="1" fillId="0" borderId="30" xfId="0" applyFont="1" applyBorder="1"/>
    <xf numFmtId="0" fontId="0" fillId="0" borderId="31" xfId="0" applyFont="1" applyBorder="1"/>
    <xf numFmtId="0" fontId="2" fillId="2" borderId="32" xfId="0" applyFont="1" applyFill="1" applyBorder="1"/>
    <xf numFmtId="0" fontId="0" fillId="0" borderId="33" xfId="0" applyFont="1" applyBorder="1"/>
    <xf numFmtId="0" fontId="1" fillId="0" borderId="33" xfId="0" applyFont="1" applyBorder="1"/>
    <xf numFmtId="0" fontId="2" fillId="0" borderId="34" xfId="0" applyFont="1" applyBorder="1"/>
    <xf numFmtId="0" fontId="2" fillId="2" borderId="35" xfId="0" applyFont="1" applyFill="1" applyBorder="1"/>
    <xf numFmtId="49" fontId="0" fillId="0" borderId="18" xfId="0" applyNumberFormat="1" applyFont="1" applyBorder="1"/>
    <xf numFmtId="49" fontId="0" fillId="0" borderId="23" xfId="0" applyNumberFormat="1" applyFont="1" applyBorder="1"/>
    <xf numFmtId="0" fontId="0" fillId="0" borderId="11" xfId="0" applyNumberFormat="1" applyFont="1" applyBorder="1"/>
    <xf numFmtId="0" fontId="0" fillId="0" borderId="20" xfId="0" applyFont="1" applyBorder="1"/>
    <xf numFmtId="14" fontId="0" fillId="0" borderId="18" xfId="0" applyNumberFormat="1" applyFont="1" applyBorder="1"/>
    <xf numFmtId="0" fontId="0" fillId="0" borderId="32" xfId="0" applyFont="1" applyBorder="1"/>
    <xf numFmtId="0" fontId="2" fillId="2" borderId="36" xfId="0" applyFont="1" applyFill="1" applyBorder="1"/>
    <xf numFmtId="0" fontId="0" fillId="0" borderId="37" xfId="0" applyFont="1" applyBorder="1"/>
    <xf numFmtId="0" fontId="1" fillId="0" borderId="37" xfId="0" applyFont="1" applyBorder="1"/>
    <xf numFmtId="0" fontId="2" fillId="0" borderId="38" xfId="0" applyFont="1" applyBorder="1"/>
    <xf numFmtId="0" fontId="2" fillId="2" borderId="39" xfId="0" applyFont="1" applyFill="1" applyBorder="1"/>
    <xf numFmtId="0" fontId="4" fillId="0" borderId="40" xfId="0" applyFont="1" applyBorder="1"/>
    <xf numFmtId="0" fontId="0" fillId="0" borderId="0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7" xfId="0" applyBorder="1"/>
    <xf numFmtId="0" fontId="0" fillId="0" borderId="41" xfId="0" applyFont="1" applyBorder="1"/>
    <xf numFmtId="0" fontId="0" fillId="0" borderId="41" xfId="0" applyFont="1" applyBorder="1" applyAlignment="1">
      <alignment horizontal="left"/>
    </xf>
    <xf numFmtId="0" fontId="1" fillId="0" borderId="41" xfId="0" applyFont="1" applyBorder="1"/>
    <xf numFmtId="0" fontId="0" fillId="3" borderId="41" xfId="0" applyFont="1" applyFill="1" applyBorder="1"/>
    <xf numFmtId="0" fontId="0" fillId="0" borderId="42" xfId="0" applyFont="1" applyBorder="1"/>
    <xf numFmtId="0" fontId="0" fillId="0" borderId="42" xfId="0" applyFont="1" applyBorder="1" applyAlignment="1">
      <alignment horizontal="left"/>
    </xf>
    <xf numFmtId="0" fontId="1" fillId="0" borderId="42" xfId="0" applyFont="1" applyBorder="1"/>
    <xf numFmtId="0" fontId="0" fillId="3" borderId="42" xfId="0" applyFont="1" applyFill="1" applyBorder="1"/>
    <xf numFmtId="0" fontId="0" fillId="0" borderId="43" xfId="0" applyFont="1" applyBorder="1"/>
    <xf numFmtId="0" fontId="0" fillId="0" borderId="44" xfId="0" applyFont="1" applyBorder="1"/>
    <xf numFmtId="0" fontId="1" fillId="0" borderId="44" xfId="0" applyFont="1" applyBorder="1"/>
    <xf numFmtId="0" fontId="0" fillId="0" borderId="45" xfId="0" applyFont="1" applyBorder="1"/>
    <xf numFmtId="0" fontId="2" fillId="2" borderId="46" xfId="0" applyFont="1" applyFill="1" applyBorder="1"/>
    <xf numFmtId="49" fontId="0" fillId="0" borderId="23" xfId="0" applyNumberFormat="1" applyBorder="1"/>
    <xf numFmtId="0" fontId="0" fillId="0" borderId="15" xfId="0" applyBorder="1"/>
    <xf numFmtId="0" fontId="0" fillId="3" borderId="47" xfId="0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14" fontId="0" fillId="3" borderId="49" xfId="0" applyNumberFormat="1" applyFill="1" applyBorder="1" applyAlignment="1">
      <alignment horizontal="center"/>
    </xf>
    <xf numFmtId="0" fontId="0" fillId="3" borderId="50" xfId="0" applyFont="1" applyFill="1" applyBorder="1"/>
    <xf numFmtId="0" fontId="0" fillId="3" borderId="48" xfId="0" applyFont="1" applyFill="1" applyBorder="1"/>
    <xf numFmtId="0" fontId="0" fillId="3" borderId="51" xfId="0" applyFont="1" applyFill="1" applyBorder="1"/>
    <xf numFmtId="0" fontId="2" fillId="3" borderId="52" xfId="0" applyFont="1" applyFill="1" applyBorder="1"/>
    <xf numFmtId="0" fontId="4" fillId="3" borderId="53" xfId="0" applyFont="1" applyFill="1" applyBorder="1"/>
    <xf numFmtId="0" fontId="0" fillId="3" borderId="54" xfId="0" applyFont="1" applyFill="1" applyBorder="1"/>
    <xf numFmtId="0" fontId="0" fillId="3" borderId="52" xfId="0" applyFont="1" applyFill="1" applyBorder="1"/>
    <xf numFmtId="0" fontId="2" fillId="3" borderId="55" xfId="0" applyFont="1" applyFill="1" applyBorder="1"/>
    <xf numFmtId="0" fontId="2" fillId="3" borderId="56" xfId="0" applyFont="1" applyFill="1" applyBorder="1"/>
    <xf numFmtId="0" fontId="2" fillId="3" borderId="57" xfId="0" applyFont="1" applyFill="1" applyBorder="1"/>
    <xf numFmtId="0" fontId="0" fillId="3" borderId="56" xfId="0" applyFont="1" applyFill="1" applyBorder="1"/>
    <xf numFmtId="0" fontId="2" fillId="3" borderId="58" xfId="0" applyFont="1" applyFill="1" applyBorder="1"/>
    <xf numFmtId="0" fontId="5" fillId="3" borderId="59" xfId="0" applyFont="1" applyFill="1" applyBorder="1"/>
    <xf numFmtId="0" fontId="2" fillId="3" borderId="48" xfId="0" applyFont="1" applyFill="1" applyBorder="1"/>
    <xf numFmtId="0" fontId="0" fillId="0" borderId="60" xfId="0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1" xfId="0" applyFont="1" applyFill="1" applyBorder="1"/>
    <xf numFmtId="0" fontId="0" fillId="4" borderId="16" xfId="0" applyFont="1" applyFill="1" applyBorder="1"/>
    <xf numFmtId="0" fontId="2" fillId="4" borderId="20" xfId="0" applyFont="1" applyFill="1" applyBorder="1"/>
    <xf numFmtId="0" fontId="0" fillId="4" borderId="25" xfId="0" applyFont="1" applyFill="1" applyBorder="1"/>
    <xf numFmtId="0" fontId="0" fillId="4" borderId="20" xfId="0" applyFont="1" applyFill="1" applyBorder="1"/>
    <xf numFmtId="0" fontId="0" fillId="4" borderId="41" xfId="0" applyFont="1" applyFill="1" applyBorder="1"/>
    <xf numFmtId="0" fontId="0" fillId="4" borderId="42" xfId="0" applyFont="1" applyFill="1" applyBorder="1"/>
    <xf numFmtId="0" fontId="2" fillId="4" borderId="46" xfId="0" applyFont="1" applyFill="1" applyBorder="1"/>
    <xf numFmtId="0" fontId="2" fillId="4" borderId="32" xfId="0" applyFont="1" applyFill="1" applyBorder="1"/>
    <xf numFmtId="0" fontId="2" fillId="4" borderId="39" xfId="0" applyFont="1" applyFill="1" applyBorder="1"/>
    <xf numFmtId="0" fontId="0" fillId="4" borderId="32" xfId="0" applyFont="1" applyFill="1" applyBorder="1"/>
    <xf numFmtId="0" fontId="2" fillId="4" borderId="62" xfId="0" applyFont="1" applyFill="1" applyBorder="1"/>
    <xf numFmtId="0" fontId="5" fillId="4" borderId="63" xfId="0" applyFont="1" applyFill="1" applyBorder="1"/>
    <xf numFmtId="0" fontId="0" fillId="0" borderId="1" xfId="0" applyBorder="1"/>
    <xf numFmtId="49" fontId="0" fillId="0" borderId="6" xfId="0" applyNumberFormat="1" applyBorder="1" applyAlignment="1">
      <alignment horizontal="left"/>
    </xf>
    <xf numFmtId="2" fontId="6" fillId="2" borderId="64" xfId="0" applyNumberFormat="1" applyFont="1" applyFill="1" applyBorder="1"/>
    <xf numFmtId="0" fontId="0" fillId="0" borderId="6" xfId="0" applyBorder="1"/>
    <xf numFmtId="0" fontId="0" fillId="0" borderId="18" xfId="0" applyBorder="1"/>
    <xf numFmtId="0" fontId="0" fillId="0" borderId="11" xfId="0" applyBorder="1"/>
    <xf numFmtId="0" fontId="0" fillId="0" borderId="24" xfId="0" applyBorder="1"/>
    <xf numFmtId="0" fontId="0" fillId="0" borderId="12" xfId="0" applyBorder="1"/>
    <xf numFmtId="0" fontId="0" fillId="0" borderId="65" xfId="0" applyFont="1" applyBorder="1"/>
    <xf numFmtId="0" fontId="0" fillId="0" borderId="66" xfId="0" applyFont="1" applyBorder="1"/>
    <xf numFmtId="0" fontId="1" fillId="0" borderId="66" xfId="0" applyFont="1" applyBorder="1"/>
    <xf numFmtId="0" fontId="2" fillId="3" borderId="66" xfId="0" applyFont="1" applyFill="1" applyBorder="1"/>
    <xf numFmtId="0" fontId="2" fillId="2" borderId="66" xfId="0" applyFont="1" applyFill="1" applyBorder="1"/>
    <xf numFmtId="0" fontId="2" fillId="4" borderId="66" xfId="0" applyFont="1" applyFill="1" applyBorder="1"/>
    <xf numFmtId="0" fontId="2" fillId="2" borderId="67" xfId="0" applyFont="1" applyFill="1" applyBorder="1"/>
    <xf numFmtId="0" fontId="0" fillId="0" borderId="23" xfId="0" applyBorder="1"/>
    <xf numFmtId="0" fontId="0" fillId="0" borderId="66" xfId="0" applyBorder="1"/>
    <xf numFmtId="0" fontId="0" fillId="0" borderId="41" xfId="0" applyBorder="1"/>
    <xf numFmtId="0" fontId="0" fillId="2" borderId="41" xfId="0" applyFont="1" applyFill="1" applyBorder="1"/>
    <xf numFmtId="0" fontId="0" fillId="2" borderId="42" xfId="0" applyFont="1" applyFill="1" applyBorder="1"/>
    <xf numFmtId="0" fontId="2" fillId="2" borderId="68" xfId="0" applyFont="1" applyFill="1" applyBorder="1"/>
    <xf numFmtId="0" fontId="2" fillId="3" borderId="69" xfId="0" applyFont="1" applyFill="1" applyBorder="1"/>
    <xf numFmtId="0" fontId="2" fillId="2" borderId="69" xfId="0" applyFont="1" applyFill="1" applyBorder="1"/>
    <xf numFmtId="0" fontId="2" fillId="4" borderId="69" xfId="0" applyFont="1" applyFill="1" applyBorder="1"/>
    <xf numFmtId="0" fontId="0" fillId="0" borderId="42" xfId="0" applyBorder="1"/>
    <xf numFmtId="0" fontId="0" fillId="0" borderId="42" xfId="0" applyBorder="1" applyAlignment="1">
      <alignment horizontal="left"/>
    </xf>
    <xf numFmtId="14" fontId="0" fillId="0" borderId="11" xfId="0" applyNumberFormat="1" applyFont="1" applyBorder="1"/>
    <xf numFmtId="172" fontId="5" fillId="2" borderId="63" xfId="0" applyNumberFormat="1" applyFont="1" applyFill="1" applyBorder="1"/>
    <xf numFmtId="0" fontId="0" fillId="5" borderId="0" xfId="0" applyFont="1" applyFill="1" applyBorder="1"/>
    <xf numFmtId="0" fontId="0" fillId="5" borderId="42" xfId="0" applyFont="1" applyFill="1" applyBorder="1"/>
    <xf numFmtId="0" fontId="0" fillId="5" borderId="42" xfId="0" applyFont="1" applyFill="1" applyBorder="1" applyAlignment="1">
      <alignment horizontal="left"/>
    </xf>
    <xf numFmtId="0" fontId="1" fillId="5" borderId="42" xfId="0" applyFont="1" applyFill="1" applyBorder="1"/>
    <xf numFmtId="0" fontId="0" fillId="5" borderId="42" xfId="0" applyFill="1" applyBorder="1"/>
    <xf numFmtId="0" fontId="0" fillId="6" borderId="42" xfId="0" applyFont="1" applyFill="1" applyBorder="1"/>
    <xf numFmtId="0" fontId="0" fillId="5" borderId="0" xfId="0" applyFill="1"/>
    <xf numFmtId="0" fontId="2" fillId="0" borderId="16" xfId="0" applyFont="1" applyBorder="1"/>
    <xf numFmtId="0" fontId="2" fillId="2" borderId="41" xfId="0" applyFont="1" applyFill="1" applyBorder="1"/>
    <xf numFmtId="0" fontId="2" fillId="2" borderId="42" xfId="0" applyFont="1" applyFill="1" applyBorder="1"/>
    <xf numFmtId="0" fontId="2" fillId="6" borderId="42" xfId="0" applyFont="1" applyFill="1" applyBorder="1"/>
    <xf numFmtId="0" fontId="7" fillId="4" borderId="39" xfId="0" applyFont="1" applyFill="1" applyBorder="1"/>
    <xf numFmtId="2" fontId="2" fillId="4" borderId="1" xfId="0" applyNumberFormat="1" applyFont="1" applyFill="1" applyBorder="1"/>
    <xf numFmtId="2" fontId="8" fillId="4" borderId="70" xfId="0" applyNumberFormat="1" applyFont="1" applyFill="1" applyBorder="1"/>
    <xf numFmtId="0" fontId="0" fillId="0" borderId="23" xfId="0" applyNumberFormat="1" applyFont="1" applyBorder="1"/>
    <xf numFmtId="0" fontId="0" fillId="0" borderId="44" xfId="0" applyNumberFormat="1" applyFont="1" applyBorder="1"/>
    <xf numFmtId="49" fontId="0" fillId="0" borderId="44" xfId="0" applyNumberFormat="1" applyFont="1" applyBorder="1"/>
    <xf numFmtId="0" fontId="0" fillId="3" borderId="71" xfId="0" applyFont="1" applyFill="1" applyBorder="1"/>
    <xf numFmtId="0" fontId="0" fillId="0" borderId="72" xfId="0" applyFont="1" applyBorder="1"/>
    <xf numFmtId="0" fontId="0" fillId="4" borderId="72" xfId="0" applyFont="1" applyFill="1" applyBorder="1"/>
    <xf numFmtId="0" fontId="0" fillId="0" borderId="73" xfId="0" applyFont="1" applyBorder="1"/>
    <xf numFmtId="0" fontId="0" fillId="0" borderId="73" xfId="0" applyNumberFormat="1" applyFont="1" applyBorder="1"/>
    <xf numFmtId="49" fontId="0" fillId="0" borderId="73" xfId="0" applyNumberFormat="1" applyFont="1" applyBorder="1"/>
    <xf numFmtId="0" fontId="0" fillId="0" borderId="73" xfId="0" applyFont="1" applyBorder="1" applyAlignment="1">
      <alignment horizontal="left"/>
    </xf>
    <xf numFmtId="0" fontId="1" fillId="0" borderId="73" xfId="0" applyFont="1" applyBorder="1"/>
    <xf numFmtId="0" fontId="0" fillId="0" borderId="74" xfId="0" applyFont="1" applyBorder="1"/>
    <xf numFmtId="0" fontId="0" fillId="3" borderId="75" xfId="0" applyFont="1" applyFill="1" applyBorder="1"/>
    <xf numFmtId="0" fontId="0" fillId="0" borderId="76" xfId="0" applyFont="1" applyBorder="1"/>
    <xf numFmtId="0" fontId="0" fillId="4" borderId="76" xfId="0" applyFont="1" applyFill="1" applyBorder="1"/>
    <xf numFmtId="0" fontId="0" fillId="0" borderId="77" xfId="0" applyFont="1" applyBorder="1"/>
    <xf numFmtId="0" fontId="0" fillId="0" borderId="78" xfId="0" applyNumberFormat="1" applyFont="1" applyBorder="1"/>
    <xf numFmtId="49" fontId="0" fillId="0" borderId="78" xfId="0" applyNumberFormat="1" applyFont="1" applyBorder="1"/>
    <xf numFmtId="0" fontId="0" fillId="0" borderId="78" xfId="0" applyFont="1" applyBorder="1" applyAlignment="1">
      <alignment horizontal="left"/>
    </xf>
    <xf numFmtId="0" fontId="1" fillId="0" borderId="78" xfId="0" applyFont="1" applyBorder="1"/>
    <xf numFmtId="0" fontId="0" fillId="0" borderId="79" xfId="0" applyFont="1" applyBorder="1"/>
    <xf numFmtId="0" fontId="0" fillId="3" borderId="80" xfId="0" applyFont="1" applyFill="1" applyBorder="1"/>
    <xf numFmtId="0" fontId="0" fillId="0" borderId="81" xfId="0" applyFont="1" applyBorder="1"/>
    <xf numFmtId="0" fontId="0" fillId="4" borderId="81" xfId="0" applyFont="1" applyFill="1" applyBorder="1"/>
    <xf numFmtId="14" fontId="1" fillId="4" borderId="61" xfId="0" applyNumberFormat="1" applyFont="1" applyFill="1" applyBorder="1" applyAlignment="1">
      <alignment horizontal="center"/>
    </xf>
    <xf numFmtId="14" fontId="9" fillId="4" borderId="6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82" xfId="0" applyFont="1" applyBorder="1"/>
    <xf numFmtId="0" fontId="0" fillId="0" borderId="83" xfId="0" applyFont="1" applyBorder="1"/>
    <xf numFmtId="0" fontId="2" fillId="0" borderId="84" xfId="0" applyFont="1" applyBorder="1"/>
    <xf numFmtId="0" fontId="0" fillId="0" borderId="78" xfId="0" applyFont="1" applyBorder="1"/>
    <xf numFmtId="0" fontId="2" fillId="0" borderId="85" xfId="0" applyFont="1" applyBorder="1"/>
    <xf numFmtId="0" fontId="2" fillId="4" borderId="63" xfId="0" applyFont="1" applyFill="1" applyBorder="1"/>
    <xf numFmtId="2" fontId="0" fillId="2" borderId="20" xfId="0" applyNumberFormat="1" applyFont="1" applyFill="1" applyBorder="1"/>
    <xf numFmtId="172" fontId="2" fillId="2" borderId="63" xfId="0" applyNumberFormat="1" applyFont="1" applyFill="1" applyBorder="1"/>
    <xf numFmtId="0" fontId="2" fillId="2" borderId="86" xfId="0" applyFont="1" applyFill="1" applyBorder="1"/>
    <xf numFmtId="0" fontId="2" fillId="4" borderId="87" xfId="0" applyFont="1" applyFill="1" applyBorder="1"/>
    <xf numFmtId="0" fontId="0" fillId="0" borderId="87" xfId="0" applyBorder="1"/>
    <xf numFmtId="0" fontId="2" fillId="0" borderId="86" xfId="0" applyFont="1" applyBorder="1"/>
    <xf numFmtId="2" fontId="1" fillId="4" borderId="63" xfId="0" applyNumberFormat="1" applyFont="1" applyFill="1" applyBorder="1"/>
    <xf numFmtId="0" fontId="2" fillId="0" borderId="88" xfId="0" applyFont="1" applyBorder="1" applyAlignment="1">
      <alignment horizontal="center"/>
    </xf>
    <xf numFmtId="0" fontId="2" fillId="0" borderId="89" xfId="0" applyFont="1" applyBorder="1"/>
    <xf numFmtId="14" fontId="2" fillId="0" borderId="90" xfId="0" applyNumberFormat="1" applyFont="1" applyBorder="1" applyAlignment="1">
      <alignment horizontal="center"/>
    </xf>
    <xf numFmtId="0" fontId="2" fillId="2" borderId="89" xfId="0" applyFont="1" applyFill="1" applyBorder="1"/>
    <xf numFmtId="0" fontId="2" fillId="0" borderId="91" xfId="0" applyFont="1" applyBorder="1"/>
    <xf numFmtId="2" fontId="4" fillId="2" borderId="92" xfId="0" applyNumberFormat="1" applyFont="1" applyFill="1" applyBorder="1"/>
    <xf numFmtId="0" fontId="0" fillId="4" borderId="41" xfId="0" applyFont="1" applyFill="1" applyBorder="1" applyAlignment="1">
      <alignment horizontal="center"/>
    </xf>
    <xf numFmtId="2" fontId="2" fillId="0" borderId="89" xfId="0" applyNumberFormat="1" applyFont="1" applyBorder="1"/>
    <xf numFmtId="2" fontId="0" fillId="0" borderId="41" xfId="0" applyNumberFormat="1" applyBorder="1"/>
    <xf numFmtId="0" fontId="0" fillId="0" borderId="6" xfId="0" applyFont="1" applyFill="1" applyBorder="1"/>
    <xf numFmtId="0" fontId="1" fillId="0" borderId="6" xfId="0" applyFont="1" applyFill="1" applyBorder="1"/>
    <xf numFmtId="0" fontId="0" fillId="0" borderId="7" xfId="0" applyFont="1" applyFill="1" applyBorder="1"/>
    <xf numFmtId="0" fontId="0" fillId="0" borderId="48" xfId="0" applyFont="1" applyFill="1" applyBorder="1"/>
    <xf numFmtId="0" fontId="0" fillId="0" borderId="1" xfId="0" applyFont="1" applyFill="1" applyBorder="1"/>
    <xf numFmtId="0" fontId="2" fillId="0" borderId="89" xfId="0" applyFont="1" applyFill="1" applyBorder="1"/>
    <xf numFmtId="0" fontId="0" fillId="0" borderId="41" xfId="0" applyFill="1" applyBorder="1"/>
    <xf numFmtId="0" fontId="0" fillId="0" borderId="0" xfId="0" applyFill="1"/>
    <xf numFmtId="0" fontId="2" fillId="2" borderId="91" xfId="0" applyFont="1" applyFill="1" applyBorder="1"/>
    <xf numFmtId="0" fontId="2" fillId="0" borderId="0" xfId="0" applyFont="1" applyFill="1" applyBorder="1"/>
    <xf numFmtId="0" fontId="2" fillId="0" borderId="93" xfId="0" applyFont="1" applyFill="1" applyBorder="1"/>
    <xf numFmtId="0" fontId="2" fillId="0" borderId="93" xfId="0" applyFont="1" applyBorder="1"/>
    <xf numFmtId="0" fontId="2" fillId="0" borderId="94" xfId="0" applyFont="1" applyFill="1" applyBorder="1"/>
    <xf numFmtId="0" fontId="2" fillId="0" borderId="21" xfId="0" applyFont="1" applyBorder="1"/>
    <xf numFmtId="0" fontId="2" fillId="2" borderId="95" xfId="0" applyFont="1" applyFill="1" applyBorder="1"/>
    <xf numFmtId="0" fontId="2" fillId="0" borderId="96" xfId="0" applyFont="1" applyBorder="1"/>
    <xf numFmtId="0" fontId="2" fillId="0" borderId="97" xfId="0" applyFont="1" applyBorder="1"/>
    <xf numFmtId="0" fontId="2" fillId="0" borderId="98" xfId="0" applyFont="1" applyBorder="1"/>
    <xf numFmtId="0" fontId="0" fillId="0" borderId="99" xfId="0" applyBorder="1"/>
    <xf numFmtId="0" fontId="2" fillId="2" borderId="100" xfId="0" applyFont="1" applyFill="1" applyBorder="1"/>
    <xf numFmtId="0" fontId="5" fillId="2" borderId="101" xfId="0" applyFont="1" applyFill="1" applyBorder="1"/>
    <xf numFmtId="0" fontId="2" fillId="2" borderId="98" xfId="0" applyFont="1" applyFill="1" applyBorder="1"/>
    <xf numFmtId="0" fontId="0" fillId="5" borderId="41" xfId="0" applyFill="1" applyBorder="1"/>
    <xf numFmtId="2" fontId="0" fillId="0" borderId="87" xfId="0" applyNumberFormat="1" applyBorder="1"/>
    <xf numFmtId="0" fontId="0" fillId="0" borderId="102" xfId="0" applyBorder="1"/>
    <xf numFmtId="0" fontId="0" fillId="0" borderId="103" xfId="0" applyBorder="1"/>
    <xf numFmtId="0" fontId="0" fillId="0" borderId="67" xfId="0" applyBorder="1"/>
    <xf numFmtId="2" fontId="0" fillId="0" borderId="99" xfId="0" applyNumberFormat="1" applyBorder="1"/>
    <xf numFmtId="0" fontId="1" fillId="0" borderId="0" xfId="0" applyFont="1" applyBorder="1"/>
    <xf numFmtId="0" fontId="0" fillId="3" borderId="0" xfId="0" applyFont="1" applyFill="1" applyBorder="1"/>
    <xf numFmtId="0" fontId="0" fillId="4" borderId="0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9"/>
  <sheetViews>
    <sheetView tabSelected="1" showOutlineSymbols="0" topLeftCell="A714" workbookViewId="0">
      <selection activeCell="M727" sqref="M727"/>
    </sheetView>
  </sheetViews>
  <sheetFormatPr defaultRowHeight="12.75" customHeight="1" x14ac:dyDescent="0.2"/>
  <cols>
    <col min="1" max="1" width="5.28515625" style="1" customWidth="1"/>
    <col min="2" max="3" width="8" style="1" customWidth="1"/>
    <col min="4" max="4" width="5.42578125" style="1" customWidth="1"/>
    <col min="5" max="5" width="5.42578125" style="2" customWidth="1"/>
    <col min="6" max="6" width="30.7109375" style="1" customWidth="1"/>
    <col min="7" max="7" width="10.7109375" style="100" customWidth="1"/>
    <col min="8" max="8" width="10.7109375" style="3" customWidth="1"/>
    <col min="9" max="11" width="8.7109375" style="118" customWidth="1"/>
    <col min="12" max="12" width="10.7109375" style="3" customWidth="1"/>
    <col min="13" max="13" width="10.7109375" style="79" customWidth="1"/>
  </cols>
  <sheetData>
    <row r="1" spans="1:14" ht="12.75" customHeight="1" thickBot="1" x14ac:dyDescent="0.25">
      <c r="G1" s="99"/>
      <c r="H1" s="19"/>
      <c r="I1" s="117"/>
      <c r="J1" s="117"/>
      <c r="K1" s="117"/>
      <c r="L1" s="19"/>
      <c r="M1" s="200"/>
    </row>
    <row r="2" spans="1:14" ht="12.7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96" t="s">
        <v>6</v>
      </c>
      <c r="H2" s="113" t="s">
        <v>450</v>
      </c>
      <c r="I2" s="115"/>
      <c r="J2" s="115"/>
      <c r="K2" s="115" t="s">
        <v>577</v>
      </c>
      <c r="L2" s="113" t="s">
        <v>450</v>
      </c>
      <c r="M2" s="213" t="s">
        <v>454</v>
      </c>
      <c r="N2" s="148"/>
    </row>
    <row r="3" spans="1:14" ht="12.75" customHeight="1" x14ac:dyDescent="0.2">
      <c r="A3" s="8"/>
      <c r="B3" s="9"/>
      <c r="C3" s="9"/>
      <c r="D3" s="9"/>
      <c r="E3" s="10"/>
      <c r="F3" s="11"/>
      <c r="G3" s="97">
        <v>2015</v>
      </c>
      <c r="I3" s="116" t="s">
        <v>576</v>
      </c>
      <c r="J3" s="116" t="s">
        <v>578</v>
      </c>
      <c r="K3" s="116" t="s">
        <v>579</v>
      </c>
      <c r="M3" s="214"/>
      <c r="N3" s="219" t="s">
        <v>597</v>
      </c>
    </row>
    <row r="4" spans="1:14" ht="12.75" customHeight="1" thickBot="1" x14ac:dyDescent="0.25">
      <c r="A4" s="12"/>
      <c r="B4" s="13"/>
      <c r="C4" s="13"/>
      <c r="D4" s="13"/>
      <c r="E4" s="14"/>
      <c r="F4" s="15"/>
      <c r="G4" s="98">
        <v>41988</v>
      </c>
      <c r="H4" s="114">
        <v>42277</v>
      </c>
      <c r="I4" s="197">
        <v>42282</v>
      </c>
      <c r="J4" s="197">
        <v>42339</v>
      </c>
      <c r="K4" s="198">
        <v>42368</v>
      </c>
      <c r="L4" s="114">
        <v>42369</v>
      </c>
      <c r="M4" s="215">
        <v>42369</v>
      </c>
      <c r="N4" s="148"/>
    </row>
    <row r="5" spans="1:14" ht="12.75" customHeight="1" x14ac:dyDescent="0.2">
      <c r="A5" s="16" t="s">
        <v>7</v>
      </c>
      <c r="B5" s="16" t="s">
        <v>8</v>
      </c>
      <c r="C5" s="16"/>
      <c r="D5" s="16"/>
      <c r="E5" s="17"/>
      <c r="F5" s="18" t="s">
        <v>9</v>
      </c>
      <c r="G5" s="99"/>
      <c r="H5" s="19"/>
      <c r="I5" s="117"/>
      <c r="J5" s="117"/>
      <c r="K5" s="117"/>
      <c r="L5" s="19"/>
      <c r="M5" s="200"/>
      <c r="N5" s="148"/>
    </row>
    <row r="6" spans="1:14" ht="12.75" customHeight="1" x14ac:dyDescent="0.2">
      <c r="A6" s="9"/>
      <c r="B6" s="9"/>
      <c r="C6" s="9" t="s">
        <v>10</v>
      </c>
      <c r="D6" s="9" t="s">
        <v>11</v>
      </c>
      <c r="E6" s="10"/>
      <c r="F6" s="11" t="s">
        <v>12</v>
      </c>
      <c r="G6" s="100">
        <v>240953</v>
      </c>
      <c r="H6" s="3">
        <v>274653.59000000003</v>
      </c>
      <c r="J6" s="118">
        <v>12338.32</v>
      </c>
      <c r="L6" s="3">
        <f t="shared" ref="L6:L36" si="0">SUM(H6:K6)</f>
        <v>286991.91000000003</v>
      </c>
      <c r="M6" s="214">
        <v>286903.58</v>
      </c>
      <c r="N6" s="148">
        <f t="shared" ref="N6:N12" si="1">L6-M6</f>
        <v>88.330000000016298</v>
      </c>
    </row>
    <row r="7" spans="1:14" ht="12.75" customHeight="1" x14ac:dyDescent="0.2">
      <c r="A7" s="9"/>
      <c r="B7" s="9"/>
      <c r="C7" s="9" t="s">
        <v>13</v>
      </c>
      <c r="D7" s="9" t="s">
        <v>11</v>
      </c>
      <c r="E7" s="10"/>
      <c r="F7" s="11" t="s">
        <v>14</v>
      </c>
      <c r="G7" s="100">
        <v>10200</v>
      </c>
      <c r="H7" s="3">
        <v>10200</v>
      </c>
      <c r="J7" s="118">
        <v>2000</v>
      </c>
      <c r="L7" s="3">
        <f t="shared" si="0"/>
        <v>12200</v>
      </c>
      <c r="M7" s="214">
        <v>12791.35</v>
      </c>
      <c r="N7" s="148">
        <f t="shared" si="1"/>
        <v>-591.35000000000036</v>
      </c>
    </row>
    <row r="8" spans="1:14" ht="12.75" customHeight="1" x14ac:dyDescent="0.2">
      <c r="A8" s="9"/>
      <c r="B8" s="9"/>
      <c r="C8" s="9" t="s">
        <v>15</v>
      </c>
      <c r="D8" s="9" t="s">
        <v>11</v>
      </c>
      <c r="E8" s="10"/>
      <c r="F8" s="11" t="s">
        <v>16</v>
      </c>
      <c r="G8" s="100">
        <v>6500</v>
      </c>
      <c r="H8" s="3">
        <v>6500</v>
      </c>
      <c r="J8" s="118">
        <v>500</v>
      </c>
      <c r="L8" s="3">
        <f t="shared" si="0"/>
        <v>7000</v>
      </c>
      <c r="M8" s="214">
        <v>7926.71</v>
      </c>
      <c r="N8" s="148">
        <f t="shared" si="1"/>
        <v>-926.71</v>
      </c>
    </row>
    <row r="9" spans="1:14" ht="12.75" customHeight="1" x14ac:dyDescent="0.2">
      <c r="A9" s="9"/>
      <c r="B9" s="9"/>
      <c r="C9" s="9" t="s">
        <v>17</v>
      </c>
      <c r="D9" s="9" t="s">
        <v>11</v>
      </c>
      <c r="E9" s="10"/>
      <c r="F9" s="11" t="s">
        <v>18</v>
      </c>
      <c r="G9" s="100">
        <v>33</v>
      </c>
      <c r="H9" s="3">
        <v>33</v>
      </c>
      <c r="L9" s="3">
        <f t="shared" si="0"/>
        <v>33</v>
      </c>
      <c r="M9" s="214">
        <v>31.12</v>
      </c>
      <c r="N9" s="148">
        <f t="shared" si="1"/>
        <v>1.879999999999999</v>
      </c>
    </row>
    <row r="10" spans="1:14" ht="12.75" customHeight="1" x14ac:dyDescent="0.2">
      <c r="A10" s="9"/>
      <c r="B10" s="9"/>
      <c r="C10" s="9" t="s">
        <v>19</v>
      </c>
      <c r="D10" s="9" t="s">
        <v>11</v>
      </c>
      <c r="E10" s="10"/>
      <c r="F10" s="11" t="s">
        <v>20</v>
      </c>
      <c r="G10" s="100">
        <v>850</v>
      </c>
      <c r="H10" s="3">
        <v>850</v>
      </c>
      <c r="L10" s="3">
        <f t="shared" si="0"/>
        <v>850</v>
      </c>
      <c r="M10" s="214">
        <v>840.15</v>
      </c>
      <c r="N10" s="148">
        <f t="shared" si="1"/>
        <v>9.8500000000000227</v>
      </c>
    </row>
    <row r="11" spans="1:14" ht="12.75" customHeight="1" x14ac:dyDescent="0.2">
      <c r="A11" s="9"/>
      <c r="B11" s="9"/>
      <c r="C11" s="9" t="s">
        <v>21</v>
      </c>
      <c r="D11" s="9" t="s">
        <v>11</v>
      </c>
      <c r="E11" s="10"/>
      <c r="F11" s="11" t="s">
        <v>22</v>
      </c>
      <c r="G11" s="100">
        <v>300</v>
      </c>
      <c r="H11" s="3">
        <v>300</v>
      </c>
      <c r="J11" s="118">
        <v>-70</v>
      </c>
      <c r="L11" s="3">
        <f t="shared" si="0"/>
        <v>230</v>
      </c>
      <c r="M11" s="214">
        <v>234</v>
      </c>
      <c r="N11" s="148">
        <f t="shared" si="1"/>
        <v>-4</v>
      </c>
    </row>
    <row r="12" spans="1:14" ht="12.75" customHeight="1" x14ac:dyDescent="0.2">
      <c r="A12" s="9"/>
      <c r="B12" s="9"/>
      <c r="C12" s="9" t="s">
        <v>23</v>
      </c>
      <c r="D12" s="9" t="s">
        <v>11</v>
      </c>
      <c r="E12" s="10"/>
      <c r="F12" s="11" t="s">
        <v>24</v>
      </c>
      <c r="G12" s="100">
        <v>7048</v>
      </c>
      <c r="H12" s="3">
        <v>7048</v>
      </c>
      <c r="J12" s="118">
        <v>200</v>
      </c>
      <c r="L12" s="3">
        <f t="shared" si="0"/>
        <v>7248</v>
      </c>
      <c r="M12" s="214">
        <v>7261.17</v>
      </c>
      <c r="N12" s="148">
        <f t="shared" si="1"/>
        <v>-13.170000000000073</v>
      </c>
    </row>
    <row r="13" spans="1:14" ht="12.75" customHeight="1" x14ac:dyDescent="0.2">
      <c r="A13" s="9"/>
      <c r="B13" s="9"/>
      <c r="C13" s="9" t="s">
        <v>25</v>
      </c>
      <c r="D13" s="9" t="s">
        <v>11</v>
      </c>
      <c r="E13" s="10"/>
      <c r="F13" s="11" t="s">
        <v>26</v>
      </c>
      <c r="G13" s="100">
        <v>0</v>
      </c>
      <c r="H13" s="3">
        <v>0</v>
      </c>
      <c r="L13" s="3">
        <f t="shared" si="0"/>
        <v>0</v>
      </c>
      <c r="M13" s="214">
        <v>0</v>
      </c>
      <c r="N13" s="148">
        <f t="shared" ref="N13:N30" si="2">L13-M13</f>
        <v>0</v>
      </c>
    </row>
    <row r="14" spans="1:14" ht="12.75" customHeight="1" x14ac:dyDescent="0.2">
      <c r="A14" s="9"/>
      <c r="B14" s="9"/>
      <c r="C14" s="9" t="s">
        <v>27</v>
      </c>
      <c r="D14" s="9" t="s">
        <v>11</v>
      </c>
      <c r="E14" s="10"/>
      <c r="F14" s="11" t="s">
        <v>28</v>
      </c>
      <c r="G14" s="100">
        <v>200</v>
      </c>
      <c r="H14" s="3">
        <v>400</v>
      </c>
      <c r="J14" s="118">
        <v>40</v>
      </c>
      <c r="L14" s="3">
        <f t="shared" si="0"/>
        <v>440</v>
      </c>
      <c r="M14" s="214">
        <v>440</v>
      </c>
      <c r="N14" s="148">
        <f t="shared" si="2"/>
        <v>0</v>
      </c>
    </row>
    <row r="15" spans="1:14" ht="12.75" customHeight="1" x14ac:dyDescent="0.2">
      <c r="A15" s="9"/>
      <c r="B15" s="9"/>
      <c r="C15" s="9" t="s">
        <v>29</v>
      </c>
      <c r="D15" s="9" t="s">
        <v>11</v>
      </c>
      <c r="E15" s="10"/>
      <c r="F15" s="11" t="s">
        <v>30</v>
      </c>
      <c r="G15" s="100">
        <v>1130</v>
      </c>
      <c r="H15" s="3">
        <v>2130</v>
      </c>
      <c r="J15" s="118">
        <v>1447.7</v>
      </c>
      <c r="L15" s="3">
        <f t="shared" si="0"/>
        <v>3577.7</v>
      </c>
      <c r="M15" s="214">
        <v>3577.7</v>
      </c>
      <c r="N15" s="148">
        <f t="shared" si="2"/>
        <v>0</v>
      </c>
    </row>
    <row r="16" spans="1:14" ht="12.75" customHeight="1" x14ac:dyDescent="0.2">
      <c r="A16" s="9"/>
      <c r="B16" s="9"/>
      <c r="C16" s="9" t="s">
        <v>29</v>
      </c>
      <c r="D16" s="9" t="s">
        <v>11</v>
      </c>
      <c r="E16" s="10" t="s">
        <v>31</v>
      </c>
      <c r="F16" s="11" t="s">
        <v>32</v>
      </c>
      <c r="G16" s="100">
        <v>0</v>
      </c>
      <c r="H16" s="3">
        <v>0</v>
      </c>
      <c r="L16" s="3">
        <f t="shared" si="0"/>
        <v>0</v>
      </c>
      <c r="M16" s="214">
        <v>0</v>
      </c>
      <c r="N16" s="148">
        <f t="shared" si="2"/>
        <v>0</v>
      </c>
    </row>
    <row r="17" spans="1:14" ht="12.75" customHeight="1" x14ac:dyDescent="0.2">
      <c r="A17" s="9"/>
      <c r="B17" s="9"/>
      <c r="C17" s="9" t="s">
        <v>33</v>
      </c>
      <c r="D17" s="9" t="s">
        <v>11</v>
      </c>
      <c r="E17" s="10"/>
      <c r="F17" s="11" t="s">
        <v>34</v>
      </c>
      <c r="G17" s="100">
        <v>200</v>
      </c>
      <c r="H17" s="3">
        <v>200</v>
      </c>
      <c r="J17" s="118">
        <v>25.75</v>
      </c>
      <c r="L17" s="3">
        <f t="shared" si="0"/>
        <v>225.75</v>
      </c>
      <c r="M17" s="214">
        <v>225.75</v>
      </c>
      <c r="N17" s="148">
        <f t="shared" si="2"/>
        <v>0</v>
      </c>
    </row>
    <row r="18" spans="1:14" ht="12.75" customHeight="1" x14ac:dyDescent="0.2">
      <c r="A18" s="9"/>
      <c r="B18" s="9"/>
      <c r="C18" s="20">
        <v>221004</v>
      </c>
      <c r="D18" s="20">
        <v>41</v>
      </c>
      <c r="E18" s="10" t="s">
        <v>35</v>
      </c>
      <c r="F18" s="11" t="s">
        <v>36</v>
      </c>
      <c r="G18" s="100">
        <v>1200</v>
      </c>
      <c r="H18" s="3">
        <v>1200</v>
      </c>
      <c r="J18" s="118">
        <v>-724.5</v>
      </c>
      <c r="L18" s="3">
        <f t="shared" si="0"/>
        <v>475.5</v>
      </c>
      <c r="M18" s="214">
        <v>475.5</v>
      </c>
      <c r="N18" s="148">
        <f t="shared" si="2"/>
        <v>0</v>
      </c>
    </row>
    <row r="19" spans="1:14" ht="12.75" customHeight="1" x14ac:dyDescent="0.2">
      <c r="A19" s="9"/>
      <c r="B19" s="9"/>
      <c r="C19" s="20">
        <v>221004</v>
      </c>
      <c r="D19" s="20">
        <v>41</v>
      </c>
      <c r="E19" s="10" t="s">
        <v>37</v>
      </c>
      <c r="F19" s="11" t="s">
        <v>38</v>
      </c>
      <c r="G19" s="100">
        <v>300</v>
      </c>
      <c r="H19" s="3">
        <v>300</v>
      </c>
      <c r="J19" s="118">
        <v>400</v>
      </c>
      <c r="L19" s="3">
        <f t="shared" si="0"/>
        <v>700</v>
      </c>
      <c r="M19" s="214">
        <v>710</v>
      </c>
      <c r="N19" s="148">
        <f t="shared" si="2"/>
        <v>-10</v>
      </c>
    </row>
    <row r="20" spans="1:14" ht="12.75" customHeight="1" x14ac:dyDescent="0.2">
      <c r="A20" s="9"/>
      <c r="B20" s="9"/>
      <c r="C20" s="21" t="s">
        <v>39</v>
      </c>
      <c r="D20" s="21" t="s">
        <v>11</v>
      </c>
      <c r="E20" s="10"/>
      <c r="F20" s="11" t="s">
        <v>40</v>
      </c>
      <c r="G20" s="100">
        <v>0</v>
      </c>
      <c r="H20" s="3">
        <v>0</v>
      </c>
      <c r="J20" s="118">
        <v>100</v>
      </c>
      <c r="L20" s="3">
        <f t="shared" si="0"/>
        <v>100</v>
      </c>
      <c r="M20" s="214">
        <v>100</v>
      </c>
      <c r="N20" s="148">
        <f t="shared" si="2"/>
        <v>0</v>
      </c>
    </row>
    <row r="21" spans="1:14" ht="12.75" customHeight="1" x14ac:dyDescent="0.2">
      <c r="A21" s="9"/>
      <c r="B21" s="9"/>
      <c r="C21" s="22">
        <v>223001</v>
      </c>
      <c r="D21" s="22">
        <v>41</v>
      </c>
      <c r="E21" s="10" t="s">
        <v>42</v>
      </c>
      <c r="F21" s="11" t="s">
        <v>43</v>
      </c>
      <c r="G21" s="100">
        <v>6000</v>
      </c>
      <c r="H21" s="3">
        <v>9405.59</v>
      </c>
      <c r="J21" s="118">
        <v>-1234.3</v>
      </c>
      <c r="L21" s="3">
        <f t="shared" si="0"/>
        <v>8171.29</v>
      </c>
      <c r="M21" s="214">
        <v>8171.29</v>
      </c>
      <c r="N21" s="148">
        <f t="shared" si="2"/>
        <v>0</v>
      </c>
    </row>
    <row r="22" spans="1:14" ht="12.75" customHeight="1" x14ac:dyDescent="0.2">
      <c r="A22" s="9"/>
      <c r="B22" s="9"/>
      <c r="C22" s="20">
        <v>223001</v>
      </c>
      <c r="D22" s="20">
        <v>41</v>
      </c>
      <c r="E22" s="10" t="s">
        <v>44</v>
      </c>
      <c r="F22" s="11" t="s">
        <v>45</v>
      </c>
      <c r="G22" s="100">
        <v>18275</v>
      </c>
      <c r="H22" s="3">
        <v>18275</v>
      </c>
      <c r="L22" s="3">
        <f t="shared" si="0"/>
        <v>18275</v>
      </c>
      <c r="M22" s="214">
        <v>12877.75</v>
      </c>
      <c r="N22" s="148">
        <f t="shared" si="2"/>
        <v>5397.25</v>
      </c>
    </row>
    <row r="23" spans="1:14" ht="12.75" customHeight="1" x14ac:dyDescent="0.2">
      <c r="A23" s="9"/>
      <c r="B23" s="9"/>
      <c r="C23" s="20">
        <v>223001</v>
      </c>
      <c r="D23" s="20">
        <v>41</v>
      </c>
      <c r="E23" s="10" t="s">
        <v>46</v>
      </c>
      <c r="F23" s="11" t="s">
        <v>47</v>
      </c>
      <c r="G23" s="100">
        <v>200</v>
      </c>
      <c r="H23" s="3">
        <v>200</v>
      </c>
      <c r="J23" s="118">
        <v>40</v>
      </c>
      <c r="L23" s="3">
        <f t="shared" si="0"/>
        <v>240</v>
      </c>
      <c r="M23" s="214">
        <v>240</v>
      </c>
      <c r="N23" s="148">
        <f t="shared" si="2"/>
        <v>0</v>
      </c>
    </row>
    <row r="24" spans="1:14" ht="12.75" customHeight="1" x14ac:dyDescent="0.2">
      <c r="A24" s="9"/>
      <c r="B24" s="9"/>
      <c r="C24" s="20">
        <v>223001</v>
      </c>
      <c r="D24" s="20">
        <v>41</v>
      </c>
      <c r="E24" s="10" t="s">
        <v>48</v>
      </c>
      <c r="F24" s="11" t="s">
        <v>49</v>
      </c>
      <c r="G24" s="100">
        <v>5000</v>
      </c>
      <c r="H24" s="3">
        <v>5000</v>
      </c>
      <c r="L24" s="3">
        <f t="shared" si="0"/>
        <v>5000</v>
      </c>
      <c r="M24" s="214">
        <v>469</v>
      </c>
      <c r="N24" s="148">
        <f t="shared" si="2"/>
        <v>4531</v>
      </c>
    </row>
    <row r="25" spans="1:14" ht="12.75" customHeight="1" x14ac:dyDescent="0.2">
      <c r="A25" s="9"/>
      <c r="B25" s="9"/>
      <c r="C25" s="20">
        <v>223001</v>
      </c>
      <c r="D25" s="20">
        <v>41</v>
      </c>
      <c r="E25" s="10" t="s">
        <v>50</v>
      </c>
      <c r="F25" s="11" t="s">
        <v>51</v>
      </c>
      <c r="G25" s="100">
        <v>500</v>
      </c>
      <c r="H25" s="3">
        <v>800</v>
      </c>
      <c r="J25" s="118">
        <v>959.38</v>
      </c>
      <c r="L25" s="3">
        <f t="shared" si="0"/>
        <v>1759.38</v>
      </c>
      <c r="M25" s="214">
        <v>1759.38</v>
      </c>
      <c r="N25" s="148">
        <f t="shared" si="2"/>
        <v>0</v>
      </c>
    </row>
    <row r="26" spans="1:14" ht="12.75" customHeight="1" x14ac:dyDescent="0.2">
      <c r="A26" s="9"/>
      <c r="B26" s="9"/>
      <c r="C26" s="20" t="s">
        <v>41</v>
      </c>
      <c r="D26" s="20" t="s">
        <v>11</v>
      </c>
      <c r="E26" s="10" t="s">
        <v>50</v>
      </c>
      <c r="F26" s="11" t="s">
        <v>52</v>
      </c>
      <c r="G26" s="100">
        <v>3000</v>
      </c>
      <c r="H26" s="3">
        <v>3000</v>
      </c>
      <c r="J26" s="118">
        <v>-1600</v>
      </c>
      <c r="L26" s="3">
        <f t="shared" si="0"/>
        <v>1400</v>
      </c>
      <c r="M26" s="214">
        <v>1377.88</v>
      </c>
      <c r="N26" s="148">
        <f t="shared" si="2"/>
        <v>22.119999999999891</v>
      </c>
    </row>
    <row r="27" spans="1:14" ht="12.75" customHeight="1" x14ac:dyDescent="0.2">
      <c r="A27" s="9"/>
      <c r="B27" s="9"/>
      <c r="C27" s="20">
        <v>223001</v>
      </c>
      <c r="D27" s="20">
        <v>41</v>
      </c>
      <c r="E27" s="10" t="s">
        <v>53</v>
      </c>
      <c r="F27" s="11" t="s">
        <v>54</v>
      </c>
      <c r="G27" s="100">
        <v>30</v>
      </c>
      <c r="H27" s="3">
        <v>30</v>
      </c>
      <c r="J27" s="118">
        <v>-20.5</v>
      </c>
      <c r="L27" s="3">
        <f t="shared" si="0"/>
        <v>9.5</v>
      </c>
      <c r="M27" s="214">
        <v>9.5</v>
      </c>
      <c r="N27" s="148">
        <f t="shared" si="2"/>
        <v>0</v>
      </c>
    </row>
    <row r="28" spans="1:14" ht="12.75" customHeight="1" x14ac:dyDescent="0.2">
      <c r="A28" s="9"/>
      <c r="B28" s="9"/>
      <c r="C28" s="20">
        <v>223001</v>
      </c>
      <c r="D28" s="20">
        <v>41</v>
      </c>
      <c r="E28" s="10" t="s">
        <v>55</v>
      </c>
      <c r="F28" s="11" t="s">
        <v>56</v>
      </c>
      <c r="G28" s="100">
        <v>500</v>
      </c>
      <c r="H28" s="3">
        <v>500</v>
      </c>
      <c r="J28" s="118">
        <v>-250</v>
      </c>
      <c r="L28" s="3">
        <f t="shared" si="0"/>
        <v>250</v>
      </c>
      <c r="M28" s="214">
        <v>250</v>
      </c>
      <c r="N28" s="148">
        <f t="shared" si="2"/>
        <v>0</v>
      </c>
    </row>
    <row r="29" spans="1:14" ht="12.75" customHeight="1" x14ac:dyDescent="0.2">
      <c r="A29" s="9"/>
      <c r="B29" s="9"/>
      <c r="C29" s="20">
        <v>223001</v>
      </c>
      <c r="D29" s="20">
        <v>41</v>
      </c>
      <c r="E29" s="10" t="s">
        <v>57</v>
      </c>
      <c r="F29" s="11" t="s">
        <v>58</v>
      </c>
      <c r="G29" s="100">
        <v>200</v>
      </c>
      <c r="H29" s="3">
        <v>200</v>
      </c>
      <c r="J29" s="118">
        <v>24</v>
      </c>
      <c r="L29" s="3">
        <f t="shared" si="0"/>
        <v>224</v>
      </c>
      <c r="M29" s="214">
        <v>224</v>
      </c>
      <c r="N29" s="148">
        <f t="shared" si="2"/>
        <v>0</v>
      </c>
    </row>
    <row r="30" spans="1:14" ht="12.75" customHeight="1" x14ac:dyDescent="0.2">
      <c r="A30" s="9"/>
      <c r="B30" s="9"/>
      <c r="C30" s="20">
        <v>223001</v>
      </c>
      <c r="D30" s="20">
        <v>41</v>
      </c>
      <c r="E30" s="10" t="s">
        <v>59</v>
      </c>
      <c r="F30" s="11" t="s">
        <v>60</v>
      </c>
      <c r="G30" s="100">
        <v>2927</v>
      </c>
      <c r="H30" s="3">
        <v>2927</v>
      </c>
      <c r="J30" s="118">
        <v>-713.91</v>
      </c>
      <c r="L30" s="3">
        <f t="shared" si="0"/>
        <v>2213.09</v>
      </c>
      <c r="M30" s="214">
        <v>107.69</v>
      </c>
      <c r="N30" s="148">
        <f t="shared" si="2"/>
        <v>2105.4</v>
      </c>
    </row>
    <row r="31" spans="1:14" ht="12.75" customHeight="1" x14ac:dyDescent="0.2">
      <c r="A31" s="9"/>
      <c r="B31" s="9"/>
      <c r="C31" s="9" t="s">
        <v>41</v>
      </c>
      <c r="D31" s="9" t="s">
        <v>11</v>
      </c>
      <c r="E31" s="10" t="s">
        <v>31</v>
      </c>
      <c r="F31" s="11" t="s">
        <v>61</v>
      </c>
      <c r="G31" s="100">
        <v>90</v>
      </c>
      <c r="H31" s="3">
        <v>90</v>
      </c>
      <c r="K31" s="118">
        <v>21.38</v>
      </c>
      <c r="L31" s="3">
        <f t="shared" si="0"/>
        <v>111.38</v>
      </c>
      <c r="M31" s="214">
        <v>111.38</v>
      </c>
      <c r="N31" s="148">
        <f>L32-M32</f>
        <v>0</v>
      </c>
    </row>
    <row r="32" spans="1:14" ht="12.75" customHeight="1" x14ac:dyDescent="0.2">
      <c r="A32" s="9"/>
      <c r="B32" s="9"/>
      <c r="C32" s="22" t="s">
        <v>62</v>
      </c>
      <c r="D32" s="9" t="s">
        <v>11</v>
      </c>
      <c r="E32" s="10" t="s">
        <v>31</v>
      </c>
      <c r="F32" s="11" t="s">
        <v>63</v>
      </c>
      <c r="G32" s="100">
        <v>1900</v>
      </c>
      <c r="H32" s="3">
        <v>1900</v>
      </c>
      <c r="K32" s="118">
        <v>-66.7</v>
      </c>
      <c r="L32" s="3">
        <f t="shared" si="0"/>
        <v>1833.3</v>
      </c>
      <c r="M32" s="214">
        <v>1833.3</v>
      </c>
      <c r="N32" s="148">
        <f t="shared" ref="N32:N75" si="3">L32-M32</f>
        <v>0</v>
      </c>
    </row>
    <row r="33" spans="1:14" ht="12.75" customHeight="1" x14ac:dyDescent="0.2">
      <c r="A33" s="9"/>
      <c r="B33" s="9"/>
      <c r="C33" s="20">
        <v>223003</v>
      </c>
      <c r="D33" s="20">
        <v>41</v>
      </c>
      <c r="E33" s="10" t="s">
        <v>64</v>
      </c>
      <c r="F33" s="11" t="s">
        <v>65</v>
      </c>
      <c r="G33" s="100">
        <v>8316</v>
      </c>
      <c r="H33" s="3">
        <v>9016</v>
      </c>
      <c r="L33" s="3">
        <f t="shared" si="0"/>
        <v>9016</v>
      </c>
      <c r="M33" s="214">
        <v>8975.48</v>
      </c>
      <c r="N33" s="148">
        <f t="shared" si="3"/>
        <v>40.520000000000437</v>
      </c>
    </row>
    <row r="34" spans="1:14" ht="12.75" customHeight="1" x14ac:dyDescent="0.2">
      <c r="A34" s="9"/>
      <c r="B34" s="9"/>
      <c r="C34" s="9" t="s">
        <v>39</v>
      </c>
      <c r="D34" s="9" t="s">
        <v>11</v>
      </c>
      <c r="E34" s="10" t="s">
        <v>66</v>
      </c>
      <c r="F34" s="11" t="s">
        <v>65</v>
      </c>
      <c r="G34" s="100">
        <v>1000</v>
      </c>
      <c r="H34" s="3">
        <v>1000</v>
      </c>
      <c r="J34" s="118">
        <v>231.98</v>
      </c>
      <c r="L34" s="3">
        <f t="shared" si="0"/>
        <v>1231.98</v>
      </c>
      <c r="M34" s="214">
        <v>1231.98</v>
      </c>
      <c r="N34" s="148">
        <f t="shared" si="3"/>
        <v>0</v>
      </c>
    </row>
    <row r="35" spans="1:14" ht="12.75" customHeight="1" x14ac:dyDescent="0.2">
      <c r="A35" s="9"/>
      <c r="B35" s="9"/>
      <c r="C35" s="9" t="s">
        <v>39</v>
      </c>
      <c r="D35" s="9" t="s">
        <v>11</v>
      </c>
      <c r="E35" s="10" t="s">
        <v>31</v>
      </c>
      <c r="F35" s="11" t="s">
        <v>65</v>
      </c>
      <c r="G35" s="100">
        <v>0</v>
      </c>
      <c r="H35" s="3">
        <v>0</v>
      </c>
      <c r="L35" s="3">
        <f t="shared" si="0"/>
        <v>0</v>
      </c>
      <c r="M35" s="214">
        <v>0</v>
      </c>
      <c r="N35" s="148">
        <f t="shared" si="3"/>
        <v>0</v>
      </c>
    </row>
    <row r="36" spans="1:14" ht="12.75" customHeight="1" x14ac:dyDescent="0.2">
      <c r="A36" s="9"/>
      <c r="B36" s="9"/>
      <c r="C36" s="9" t="s">
        <v>67</v>
      </c>
      <c r="D36" s="9" t="s">
        <v>68</v>
      </c>
      <c r="E36" s="10"/>
      <c r="F36" s="11" t="s">
        <v>69</v>
      </c>
      <c r="G36" s="100">
        <v>12</v>
      </c>
      <c r="H36" s="3">
        <v>12</v>
      </c>
      <c r="L36" s="3">
        <f t="shared" si="0"/>
        <v>12</v>
      </c>
      <c r="M36" s="214">
        <v>1.87</v>
      </c>
      <c r="N36" s="148">
        <f t="shared" si="3"/>
        <v>10.129999999999999</v>
      </c>
    </row>
    <row r="37" spans="1:14" ht="12.75" customHeight="1" x14ac:dyDescent="0.2">
      <c r="A37" s="9"/>
      <c r="B37" s="9"/>
      <c r="C37" s="9" t="s">
        <v>67</v>
      </c>
      <c r="D37" s="9" t="s">
        <v>11</v>
      </c>
      <c r="E37" s="10"/>
      <c r="F37" s="11" t="s">
        <v>69</v>
      </c>
      <c r="G37" s="100">
        <v>18</v>
      </c>
      <c r="H37" s="3">
        <v>18</v>
      </c>
      <c r="L37" s="3">
        <f t="shared" ref="L37:L62" si="4">SUM(H37:K37)</f>
        <v>18</v>
      </c>
      <c r="M37" s="214">
        <v>4.1500000000000004</v>
      </c>
      <c r="N37" s="148">
        <f t="shared" si="3"/>
        <v>13.85</v>
      </c>
    </row>
    <row r="38" spans="1:14" ht="12.75" customHeight="1" x14ac:dyDescent="0.2">
      <c r="A38" s="9"/>
      <c r="B38" s="9"/>
      <c r="C38" s="9" t="s">
        <v>70</v>
      </c>
      <c r="D38" s="9" t="s">
        <v>11</v>
      </c>
      <c r="E38" s="10" t="s">
        <v>31</v>
      </c>
      <c r="F38" s="11" t="s">
        <v>71</v>
      </c>
      <c r="G38" s="100">
        <v>0</v>
      </c>
      <c r="H38" s="3">
        <v>0</v>
      </c>
      <c r="K38" s="118">
        <v>4.43</v>
      </c>
      <c r="L38" s="3">
        <f t="shared" si="4"/>
        <v>4.43</v>
      </c>
      <c r="M38" s="214">
        <v>4.8099999999999996</v>
      </c>
      <c r="N38" s="148">
        <f t="shared" si="3"/>
        <v>-0.37999999999999989</v>
      </c>
    </row>
    <row r="39" spans="1:14" ht="12.75" customHeight="1" x14ac:dyDescent="0.2">
      <c r="A39" s="9"/>
      <c r="B39" s="9"/>
      <c r="C39" s="22">
        <v>292006</v>
      </c>
      <c r="D39" s="22">
        <v>41</v>
      </c>
      <c r="E39" s="10"/>
      <c r="F39" s="11" t="s">
        <v>72</v>
      </c>
      <c r="G39" s="100">
        <v>0</v>
      </c>
      <c r="H39" s="3">
        <v>75.709999999999994</v>
      </c>
      <c r="J39" s="118">
        <v>450</v>
      </c>
      <c r="L39" s="3">
        <f t="shared" si="4"/>
        <v>525.71</v>
      </c>
      <c r="M39" s="214">
        <v>526.01</v>
      </c>
      <c r="N39" s="148">
        <f t="shared" si="3"/>
        <v>-0.29999999999995453</v>
      </c>
    </row>
    <row r="40" spans="1:14" ht="12.75" customHeight="1" x14ac:dyDescent="0.2">
      <c r="A40" s="9"/>
      <c r="B40" s="9"/>
      <c r="C40" s="22">
        <v>292008</v>
      </c>
      <c r="D40" s="22">
        <v>41</v>
      </c>
      <c r="E40" s="10"/>
      <c r="F40" s="11" t="s">
        <v>527</v>
      </c>
      <c r="G40" s="100">
        <v>0</v>
      </c>
      <c r="H40" s="3">
        <v>15</v>
      </c>
      <c r="L40" s="3">
        <f t="shared" si="4"/>
        <v>15</v>
      </c>
      <c r="M40" s="214">
        <v>12.19</v>
      </c>
      <c r="N40" s="148">
        <f t="shared" si="3"/>
        <v>2.8100000000000005</v>
      </c>
    </row>
    <row r="41" spans="1:14" ht="12.75" customHeight="1" x14ac:dyDescent="0.2">
      <c r="A41" s="9"/>
      <c r="B41" s="9"/>
      <c r="C41" s="9" t="s">
        <v>73</v>
      </c>
      <c r="D41" s="9" t="s">
        <v>11</v>
      </c>
      <c r="E41" s="10"/>
      <c r="F41" s="11" t="s">
        <v>74</v>
      </c>
      <c r="G41" s="100">
        <v>0</v>
      </c>
      <c r="H41" s="3">
        <v>327.89</v>
      </c>
      <c r="J41" s="118">
        <v>620.70000000000005</v>
      </c>
      <c r="L41" s="3">
        <f t="shared" si="4"/>
        <v>948.59</v>
      </c>
      <c r="M41" s="214">
        <v>948.59</v>
      </c>
      <c r="N41" s="148">
        <f t="shared" si="3"/>
        <v>0</v>
      </c>
    </row>
    <row r="42" spans="1:14" ht="12.75" customHeight="1" x14ac:dyDescent="0.2">
      <c r="A42" s="9"/>
      <c r="B42" s="9"/>
      <c r="C42" s="9" t="s">
        <v>73</v>
      </c>
      <c r="D42" s="9" t="s">
        <v>11</v>
      </c>
      <c r="E42" s="10" t="s">
        <v>31</v>
      </c>
      <c r="F42" s="11" t="s">
        <v>75</v>
      </c>
      <c r="G42" s="100">
        <v>0</v>
      </c>
      <c r="H42" s="3">
        <v>6409.81</v>
      </c>
      <c r="L42" s="3">
        <f t="shared" si="4"/>
        <v>6409.81</v>
      </c>
      <c r="M42" s="214">
        <v>6409.81</v>
      </c>
      <c r="N42" s="148">
        <f t="shared" si="3"/>
        <v>0</v>
      </c>
    </row>
    <row r="43" spans="1:14" ht="12.75" customHeight="1" x14ac:dyDescent="0.2">
      <c r="A43" s="9"/>
      <c r="B43" s="9"/>
      <c r="C43" s="22">
        <v>292017</v>
      </c>
      <c r="D43" s="22">
        <v>41</v>
      </c>
      <c r="E43" s="23">
        <v>9</v>
      </c>
      <c r="F43" s="11" t="s">
        <v>561</v>
      </c>
      <c r="G43" s="100">
        <v>0</v>
      </c>
      <c r="H43" s="3">
        <v>430.04</v>
      </c>
      <c r="K43" s="118">
        <v>37.64</v>
      </c>
      <c r="L43" s="3">
        <f t="shared" si="4"/>
        <v>467.68</v>
      </c>
      <c r="M43" s="214">
        <v>467.68</v>
      </c>
      <c r="N43" s="148">
        <f t="shared" si="3"/>
        <v>0</v>
      </c>
    </row>
    <row r="44" spans="1:14" ht="12.75" customHeight="1" x14ac:dyDescent="0.2">
      <c r="A44" s="9"/>
      <c r="B44" s="9"/>
      <c r="C44" s="22">
        <v>292019</v>
      </c>
      <c r="D44" s="22">
        <v>111</v>
      </c>
      <c r="E44" s="10" t="s">
        <v>76</v>
      </c>
      <c r="F44" s="11" t="s">
        <v>529</v>
      </c>
      <c r="G44" s="100">
        <v>0</v>
      </c>
      <c r="H44" s="3">
        <v>0</v>
      </c>
      <c r="L44" s="3">
        <f t="shared" si="4"/>
        <v>0</v>
      </c>
      <c r="M44" s="214">
        <v>0</v>
      </c>
      <c r="N44" s="148">
        <f t="shared" si="3"/>
        <v>0</v>
      </c>
    </row>
    <row r="45" spans="1:14" ht="12.75" customHeight="1" x14ac:dyDescent="0.2">
      <c r="A45" s="9"/>
      <c r="B45" s="9"/>
      <c r="C45" s="22">
        <v>292019</v>
      </c>
      <c r="D45" s="22">
        <v>111</v>
      </c>
      <c r="E45" s="23">
        <v>54</v>
      </c>
      <c r="F45" s="11" t="s">
        <v>528</v>
      </c>
      <c r="G45" s="100">
        <v>0</v>
      </c>
      <c r="H45" s="3">
        <v>97.76</v>
      </c>
      <c r="L45" s="3">
        <f t="shared" si="4"/>
        <v>97.76</v>
      </c>
      <c r="M45" s="214">
        <v>97.76</v>
      </c>
      <c r="N45" s="148">
        <f t="shared" si="3"/>
        <v>0</v>
      </c>
    </row>
    <row r="46" spans="1:14" ht="12.75" customHeight="1" x14ac:dyDescent="0.2">
      <c r="A46" s="9"/>
      <c r="B46" s="9"/>
      <c r="C46" s="20">
        <v>292019</v>
      </c>
      <c r="D46" s="20">
        <v>111</v>
      </c>
      <c r="E46" s="10" t="s">
        <v>77</v>
      </c>
      <c r="F46" s="11" t="s">
        <v>78</v>
      </c>
      <c r="G46" s="100">
        <v>26</v>
      </c>
      <c r="H46" s="3">
        <v>26</v>
      </c>
      <c r="L46" s="3">
        <f t="shared" si="4"/>
        <v>26</v>
      </c>
      <c r="M46" s="214">
        <v>26.4</v>
      </c>
      <c r="N46" s="148">
        <f t="shared" si="3"/>
        <v>-0.39999999999999858</v>
      </c>
    </row>
    <row r="47" spans="1:14" ht="12.75" customHeight="1" x14ac:dyDescent="0.2">
      <c r="A47" s="9"/>
      <c r="B47" s="9"/>
      <c r="C47" s="132" t="s">
        <v>79</v>
      </c>
      <c r="D47" s="132" t="s">
        <v>68</v>
      </c>
      <c r="E47" s="23">
        <v>9</v>
      </c>
      <c r="F47" s="80" t="s">
        <v>455</v>
      </c>
      <c r="G47" s="100">
        <v>0</v>
      </c>
      <c r="H47" s="3">
        <v>45.74</v>
      </c>
      <c r="L47" s="3">
        <f t="shared" si="4"/>
        <v>45.74</v>
      </c>
      <c r="M47" s="214">
        <v>45.74</v>
      </c>
      <c r="N47" s="148">
        <f t="shared" si="3"/>
        <v>0</v>
      </c>
    </row>
    <row r="48" spans="1:14" ht="12.75" customHeight="1" x14ac:dyDescent="0.2">
      <c r="A48" s="9"/>
      <c r="B48" s="9"/>
      <c r="C48" s="132" t="s">
        <v>79</v>
      </c>
      <c r="D48" s="132" t="s">
        <v>592</v>
      </c>
      <c r="E48" s="23">
        <v>9</v>
      </c>
      <c r="F48" s="80" t="s">
        <v>80</v>
      </c>
      <c r="G48" s="100">
        <v>0</v>
      </c>
      <c r="H48" s="3">
        <v>0</v>
      </c>
      <c r="K48" s="118">
        <v>450.62</v>
      </c>
      <c r="L48" s="3">
        <f>SUM(H48:K48)</f>
        <v>450.62</v>
      </c>
      <c r="M48" s="214">
        <v>450.62</v>
      </c>
      <c r="N48" s="148">
        <f t="shared" si="3"/>
        <v>0</v>
      </c>
    </row>
    <row r="49" spans="1:14" ht="12.75" customHeight="1" x14ac:dyDescent="0.2">
      <c r="A49" s="9"/>
      <c r="B49" s="9"/>
      <c r="C49" s="132" t="s">
        <v>79</v>
      </c>
      <c r="D49" s="132" t="s">
        <v>593</v>
      </c>
      <c r="E49" s="23">
        <v>9</v>
      </c>
      <c r="F49" s="80" t="s">
        <v>80</v>
      </c>
      <c r="G49" s="100">
        <v>0</v>
      </c>
      <c r="H49" s="3">
        <v>0</v>
      </c>
      <c r="K49" s="118">
        <v>79.52</v>
      </c>
      <c r="L49" s="3">
        <f t="shared" si="4"/>
        <v>79.52</v>
      </c>
      <c r="M49" s="214">
        <v>79.52</v>
      </c>
      <c r="N49" s="148">
        <f t="shared" si="3"/>
        <v>0</v>
      </c>
    </row>
    <row r="50" spans="1:14" ht="12.75" customHeight="1" x14ac:dyDescent="0.2">
      <c r="A50" s="9"/>
      <c r="B50" s="9"/>
      <c r="C50" s="21" t="s">
        <v>79</v>
      </c>
      <c r="D50" s="21" t="s">
        <v>555</v>
      </c>
      <c r="E50" s="23">
        <v>9</v>
      </c>
      <c r="F50" s="11" t="s">
        <v>80</v>
      </c>
      <c r="G50" s="100">
        <v>0</v>
      </c>
      <c r="H50" s="3">
        <v>344.59</v>
      </c>
      <c r="L50" s="3">
        <f t="shared" si="4"/>
        <v>344.59</v>
      </c>
      <c r="M50" s="214">
        <v>344.59</v>
      </c>
      <c r="N50" s="148">
        <f t="shared" si="3"/>
        <v>0</v>
      </c>
    </row>
    <row r="51" spans="1:14" ht="12.75" customHeight="1" x14ac:dyDescent="0.2">
      <c r="A51" s="9"/>
      <c r="B51" s="9"/>
      <c r="C51" s="21" t="s">
        <v>79</v>
      </c>
      <c r="D51" s="21" t="s">
        <v>557</v>
      </c>
      <c r="E51" s="23">
        <v>9</v>
      </c>
      <c r="F51" s="11" t="s">
        <v>80</v>
      </c>
      <c r="G51" s="100">
        <v>0</v>
      </c>
      <c r="H51" s="3">
        <v>60.81</v>
      </c>
      <c r="L51" s="3">
        <f t="shared" si="4"/>
        <v>60.81</v>
      </c>
      <c r="M51" s="214">
        <v>60.81</v>
      </c>
      <c r="N51" s="148">
        <f t="shared" si="3"/>
        <v>0</v>
      </c>
    </row>
    <row r="52" spans="1:14" ht="12.75" customHeight="1" x14ac:dyDescent="0.2">
      <c r="A52" s="9"/>
      <c r="B52" s="9"/>
      <c r="C52" s="9" t="s">
        <v>79</v>
      </c>
      <c r="D52" s="9" t="s">
        <v>11</v>
      </c>
      <c r="E52" s="23"/>
      <c r="F52" s="11" t="s">
        <v>81</v>
      </c>
      <c r="G52" s="100">
        <v>0</v>
      </c>
      <c r="H52" s="3">
        <v>199.5</v>
      </c>
      <c r="L52" s="3">
        <f t="shared" si="4"/>
        <v>199.5</v>
      </c>
      <c r="M52" s="214">
        <v>199.5</v>
      </c>
      <c r="N52" s="148">
        <f t="shared" si="3"/>
        <v>0</v>
      </c>
    </row>
    <row r="53" spans="1:14" ht="12.75" customHeight="1" x14ac:dyDescent="0.2">
      <c r="A53" s="9"/>
      <c r="B53" s="9"/>
      <c r="C53" s="22">
        <v>292019</v>
      </c>
      <c r="D53" s="22">
        <v>41</v>
      </c>
      <c r="E53" s="23">
        <v>9</v>
      </c>
      <c r="F53" s="11" t="s">
        <v>82</v>
      </c>
      <c r="G53" s="100">
        <v>0</v>
      </c>
      <c r="H53" s="3">
        <v>112.99</v>
      </c>
      <c r="L53" s="3">
        <f t="shared" si="4"/>
        <v>112.99</v>
      </c>
      <c r="M53" s="214">
        <v>112.99</v>
      </c>
      <c r="N53" s="148">
        <f t="shared" si="3"/>
        <v>0</v>
      </c>
    </row>
    <row r="54" spans="1:14" ht="12.75" customHeight="1" x14ac:dyDescent="0.2">
      <c r="A54" s="9"/>
      <c r="B54" s="9"/>
      <c r="C54" s="22">
        <v>292027</v>
      </c>
      <c r="D54" s="22">
        <v>41</v>
      </c>
      <c r="E54" s="23"/>
      <c r="F54" s="11" t="s">
        <v>530</v>
      </c>
      <c r="G54" s="100">
        <v>0</v>
      </c>
      <c r="H54" s="3">
        <v>0</v>
      </c>
      <c r="J54" s="118">
        <v>17.7</v>
      </c>
      <c r="L54" s="3">
        <f t="shared" si="4"/>
        <v>17.7</v>
      </c>
      <c r="M54" s="214">
        <v>17.7</v>
      </c>
      <c r="N54" s="148">
        <f t="shared" si="3"/>
        <v>0</v>
      </c>
    </row>
    <row r="55" spans="1:14" ht="12.75" customHeight="1" x14ac:dyDescent="0.2">
      <c r="A55" s="9"/>
      <c r="B55" s="9"/>
      <c r="C55" s="22">
        <v>311</v>
      </c>
      <c r="D55" s="22">
        <v>71</v>
      </c>
      <c r="E55" s="23"/>
      <c r="F55" s="11" t="s">
        <v>567</v>
      </c>
      <c r="G55" s="100">
        <v>0</v>
      </c>
      <c r="H55" s="3">
        <v>0</v>
      </c>
      <c r="J55" s="118">
        <v>100</v>
      </c>
      <c r="L55" s="3">
        <f t="shared" si="4"/>
        <v>100</v>
      </c>
      <c r="M55" s="214">
        <v>100</v>
      </c>
      <c r="N55" s="148">
        <f t="shared" si="3"/>
        <v>0</v>
      </c>
    </row>
    <row r="56" spans="1:14" ht="12.75" customHeight="1" x14ac:dyDescent="0.2">
      <c r="A56" s="9"/>
      <c r="B56" s="9"/>
      <c r="C56" s="22">
        <v>312001</v>
      </c>
      <c r="D56" s="22">
        <v>111</v>
      </c>
      <c r="E56" s="23">
        <v>9</v>
      </c>
      <c r="F56" s="80" t="s">
        <v>456</v>
      </c>
      <c r="G56" s="100">
        <v>0</v>
      </c>
      <c r="H56" s="3">
        <v>108.8</v>
      </c>
      <c r="K56" s="118">
        <v>-4.51</v>
      </c>
      <c r="L56" s="3">
        <f t="shared" si="4"/>
        <v>104.28999999999999</v>
      </c>
      <c r="M56" s="214">
        <v>104.29</v>
      </c>
      <c r="N56" s="148">
        <f t="shared" si="3"/>
        <v>0</v>
      </c>
    </row>
    <row r="57" spans="1:14" ht="12.75" customHeight="1" x14ac:dyDescent="0.2">
      <c r="A57" s="9"/>
      <c r="B57" s="9"/>
      <c r="C57" s="22">
        <v>312007</v>
      </c>
      <c r="D57" s="22">
        <v>41</v>
      </c>
      <c r="E57" s="23"/>
      <c r="F57" s="80" t="s">
        <v>111</v>
      </c>
      <c r="G57" s="100">
        <v>0</v>
      </c>
      <c r="H57" s="3">
        <v>0</v>
      </c>
      <c r="J57" s="118">
        <v>156</v>
      </c>
      <c r="L57" s="3">
        <f t="shared" si="4"/>
        <v>156</v>
      </c>
      <c r="M57" s="214">
        <v>156</v>
      </c>
      <c r="N57" s="148">
        <f t="shared" si="3"/>
        <v>0</v>
      </c>
    </row>
    <row r="58" spans="1:14" ht="12.75" customHeight="1" x14ac:dyDescent="0.2">
      <c r="A58" s="9"/>
      <c r="B58" s="9"/>
      <c r="C58" s="20">
        <v>312012</v>
      </c>
      <c r="D58" s="9" t="s">
        <v>68</v>
      </c>
      <c r="E58" s="23" t="s">
        <v>84</v>
      </c>
      <c r="F58" s="11" t="s">
        <v>85</v>
      </c>
      <c r="G58" s="100">
        <v>335</v>
      </c>
      <c r="H58" s="3">
        <v>339.24</v>
      </c>
      <c r="L58" s="3">
        <f t="shared" si="4"/>
        <v>339.24</v>
      </c>
      <c r="M58" s="214">
        <v>339.24</v>
      </c>
      <c r="N58" s="148">
        <f t="shared" si="3"/>
        <v>0</v>
      </c>
    </row>
    <row r="59" spans="1:14" ht="12.75" customHeight="1" x14ac:dyDescent="0.2">
      <c r="A59" s="9"/>
      <c r="B59" s="9"/>
      <c r="C59" s="21" t="s">
        <v>86</v>
      </c>
      <c r="D59" s="22">
        <v>111</v>
      </c>
      <c r="E59" s="23"/>
      <c r="F59" s="11" t="s">
        <v>87</v>
      </c>
      <c r="G59" s="100">
        <v>54</v>
      </c>
      <c r="H59" s="3">
        <v>54</v>
      </c>
      <c r="L59" s="3">
        <f t="shared" si="4"/>
        <v>54</v>
      </c>
      <c r="M59" s="214">
        <v>0</v>
      </c>
      <c r="N59" s="148">
        <f t="shared" si="3"/>
        <v>54</v>
      </c>
    </row>
    <row r="60" spans="1:14" ht="12.75" customHeight="1" x14ac:dyDescent="0.2">
      <c r="A60" s="9"/>
      <c r="B60" s="9"/>
      <c r="C60" s="21" t="s">
        <v>86</v>
      </c>
      <c r="D60" s="22">
        <v>111</v>
      </c>
      <c r="E60" s="23">
        <v>102</v>
      </c>
      <c r="F60" s="11" t="s">
        <v>88</v>
      </c>
      <c r="G60" s="100">
        <v>53760</v>
      </c>
      <c r="H60" s="3">
        <v>53760</v>
      </c>
      <c r="L60" s="3">
        <f t="shared" si="4"/>
        <v>53760</v>
      </c>
      <c r="M60" s="214">
        <v>53760</v>
      </c>
      <c r="N60" s="148">
        <f t="shared" si="3"/>
        <v>0</v>
      </c>
    </row>
    <row r="61" spans="1:14" ht="12.75" customHeight="1" x14ac:dyDescent="0.2">
      <c r="A61" s="9"/>
      <c r="B61" s="9"/>
      <c r="C61" s="20">
        <v>312012</v>
      </c>
      <c r="D61" s="9" t="s">
        <v>68</v>
      </c>
      <c r="E61" s="23" t="s">
        <v>68</v>
      </c>
      <c r="F61" s="11" t="s">
        <v>89</v>
      </c>
      <c r="G61" s="100">
        <v>0</v>
      </c>
      <c r="H61" s="3">
        <v>0</v>
      </c>
      <c r="L61" s="3">
        <f t="shared" si="4"/>
        <v>0</v>
      </c>
      <c r="M61" s="214">
        <v>0</v>
      </c>
      <c r="N61" s="148">
        <f t="shared" si="3"/>
        <v>0</v>
      </c>
    </row>
    <row r="62" spans="1:14" ht="12.75" customHeight="1" x14ac:dyDescent="0.2">
      <c r="A62" s="9"/>
      <c r="B62" s="9"/>
      <c r="C62" s="20" t="s">
        <v>86</v>
      </c>
      <c r="D62" s="22">
        <v>111</v>
      </c>
      <c r="E62" s="23">
        <v>114</v>
      </c>
      <c r="F62" s="11" t="s">
        <v>531</v>
      </c>
      <c r="G62" s="100">
        <v>0</v>
      </c>
      <c r="H62" s="3">
        <v>474.56</v>
      </c>
      <c r="L62" s="3">
        <f t="shared" si="4"/>
        <v>474.56</v>
      </c>
      <c r="M62" s="214">
        <v>474.56</v>
      </c>
      <c r="N62" s="148">
        <f t="shared" si="3"/>
        <v>0</v>
      </c>
    </row>
    <row r="63" spans="1:14" ht="12.75" customHeight="1" x14ac:dyDescent="0.2">
      <c r="A63" s="9"/>
      <c r="B63" s="9"/>
      <c r="C63" s="21" t="s">
        <v>86</v>
      </c>
      <c r="D63" s="20">
        <v>111</v>
      </c>
      <c r="E63" s="23" t="s">
        <v>90</v>
      </c>
      <c r="F63" s="11" t="s">
        <v>91</v>
      </c>
      <c r="G63" s="100">
        <v>0</v>
      </c>
      <c r="H63" s="3">
        <v>1198.32</v>
      </c>
      <c r="L63" s="3">
        <v>1198.32</v>
      </c>
      <c r="M63" s="214">
        <v>1198.32</v>
      </c>
      <c r="N63" s="148">
        <f t="shared" si="3"/>
        <v>0</v>
      </c>
    </row>
    <row r="64" spans="1:14" ht="12.75" customHeight="1" x14ac:dyDescent="0.2">
      <c r="A64" s="9"/>
      <c r="B64" s="9"/>
      <c r="C64" s="20">
        <v>312012</v>
      </c>
      <c r="D64" s="9" t="s">
        <v>68</v>
      </c>
      <c r="E64" s="23">
        <v>54</v>
      </c>
      <c r="F64" s="11" t="s">
        <v>532</v>
      </c>
      <c r="G64" s="100">
        <v>0</v>
      </c>
      <c r="H64" s="3">
        <v>839.04</v>
      </c>
      <c r="J64" s="118">
        <v>4871.6899999999996</v>
      </c>
      <c r="L64" s="3">
        <f t="shared" ref="L64:L74" si="5">SUM(H64:K64)</f>
        <v>5710.73</v>
      </c>
      <c r="M64" s="214">
        <v>5710.73</v>
      </c>
      <c r="N64" s="148">
        <f t="shared" si="3"/>
        <v>0</v>
      </c>
    </row>
    <row r="65" spans="1:14" ht="12.75" customHeight="1" x14ac:dyDescent="0.2">
      <c r="A65" s="9"/>
      <c r="B65" s="9"/>
      <c r="C65" s="20">
        <v>312012</v>
      </c>
      <c r="D65" s="9" t="s">
        <v>68</v>
      </c>
      <c r="E65" s="23" t="s">
        <v>93</v>
      </c>
      <c r="F65" s="11" t="s">
        <v>94</v>
      </c>
      <c r="G65" s="100">
        <v>4941</v>
      </c>
      <c r="H65" s="3">
        <v>5068.83</v>
      </c>
      <c r="L65" s="3">
        <f t="shared" si="5"/>
        <v>5068.83</v>
      </c>
      <c r="M65" s="214">
        <v>5068.83</v>
      </c>
      <c r="N65" s="148">
        <f t="shared" si="3"/>
        <v>0</v>
      </c>
    </row>
    <row r="66" spans="1:14" ht="12.75" customHeight="1" x14ac:dyDescent="0.2">
      <c r="A66" s="9"/>
      <c r="B66" s="9"/>
      <c r="C66" s="21" t="s">
        <v>83</v>
      </c>
      <c r="D66" s="9" t="s">
        <v>68</v>
      </c>
      <c r="E66" s="23" t="s">
        <v>95</v>
      </c>
      <c r="F66" s="11" t="s">
        <v>96</v>
      </c>
      <c r="G66" s="100">
        <v>500</v>
      </c>
      <c r="H66" s="3">
        <f>SUM(D66:G66)</f>
        <v>500</v>
      </c>
      <c r="L66" s="3">
        <f t="shared" si="5"/>
        <v>500</v>
      </c>
      <c r="M66" s="214">
        <v>0</v>
      </c>
      <c r="N66" s="148">
        <f t="shared" si="3"/>
        <v>500</v>
      </c>
    </row>
    <row r="67" spans="1:14" ht="12.75" customHeight="1" x14ac:dyDescent="0.2">
      <c r="A67" s="9"/>
      <c r="B67" s="9"/>
      <c r="C67" s="20">
        <v>312012</v>
      </c>
      <c r="D67" s="9" t="s">
        <v>68</v>
      </c>
      <c r="E67" s="23" t="s">
        <v>31</v>
      </c>
      <c r="F67" s="11" t="s">
        <v>97</v>
      </c>
      <c r="G67" s="100">
        <v>294450</v>
      </c>
      <c r="H67" s="3">
        <v>309448</v>
      </c>
      <c r="K67" s="118">
        <v>8824</v>
      </c>
      <c r="L67" s="3">
        <f t="shared" si="5"/>
        <v>318272</v>
      </c>
      <c r="M67" s="214">
        <v>318272</v>
      </c>
      <c r="N67" s="148">
        <f t="shared" si="3"/>
        <v>0</v>
      </c>
    </row>
    <row r="68" spans="1:14" ht="12.75" customHeight="1" x14ac:dyDescent="0.2">
      <c r="A68" s="9"/>
      <c r="B68" s="9"/>
      <c r="C68" s="20">
        <v>312012</v>
      </c>
      <c r="D68" s="9" t="s">
        <v>68</v>
      </c>
      <c r="E68" s="23" t="s">
        <v>98</v>
      </c>
      <c r="F68" s="11" t="s">
        <v>99</v>
      </c>
      <c r="G68" s="100">
        <v>100</v>
      </c>
      <c r="H68" s="24">
        <v>100</v>
      </c>
      <c r="K68" s="118">
        <v>-66.8</v>
      </c>
      <c r="L68" s="24">
        <f t="shared" si="5"/>
        <v>33.200000000000003</v>
      </c>
      <c r="M68" s="216">
        <v>33.200000000000003</v>
      </c>
      <c r="N68" s="148">
        <f t="shared" si="3"/>
        <v>0</v>
      </c>
    </row>
    <row r="69" spans="1:14" ht="12.75" customHeight="1" x14ac:dyDescent="0.2">
      <c r="A69" s="9"/>
      <c r="B69" s="9"/>
      <c r="C69" s="20">
        <v>312012</v>
      </c>
      <c r="D69" s="9" t="s">
        <v>68</v>
      </c>
      <c r="E69" s="10" t="s">
        <v>100</v>
      </c>
      <c r="F69" s="11" t="s">
        <v>101</v>
      </c>
      <c r="G69" s="100">
        <v>2300</v>
      </c>
      <c r="H69" s="24">
        <v>1628</v>
      </c>
      <c r="K69" s="118">
        <v>54</v>
      </c>
      <c r="L69" s="24">
        <f t="shared" si="5"/>
        <v>1682</v>
      </c>
      <c r="M69" s="216">
        <v>1682</v>
      </c>
      <c r="N69" s="148">
        <f t="shared" si="3"/>
        <v>0</v>
      </c>
    </row>
    <row r="70" spans="1:14" ht="12.75" customHeight="1" x14ac:dyDescent="0.2">
      <c r="A70" s="9"/>
      <c r="B70" s="9"/>
      <c r="C70" s="21" t="s">
        <v>86</v>
      </c>
      <c r="D70" s="22">
        <v>111</v>
      </c>
      <c r="E70" s="23">
        <v>93</v>
      </c>
      <c r="F70" s="11" t="s">
        <v>533</v>
      </c>
      <c r="G70" s="100">
        <v>0</v>
      </c>
      <c r="H70" s="24">
        <v>385</v>
      </c>
      <c r="L70" s="24">
        <f t="shared" si="5"/>
        <v>385</v>
      </c>
      <c r="M70" s="216">
        <v>385</v>
      </c>
      <c r="N70" s="148">
        <f t="shared" si="3"/>
        <v>0</v>
      </c>
    </row>
    <row r="71" spans="1:14" ht="12.75" customHeight="1" x14ac:dyDescent="0.2">
      <c r="A71" s="9"/>
      <c r="B71" s="9"/>
      <c r="C71" s="20">
        <v>312012</v>
      </c>
      <c r="D71" s="9" t="s">
        <v>68</v>
      </c>
      <c r="E71" s="10" t="s">
        <v>102</v>
      </c>
      <c r="F71" s="11" t="s">
        <v>103</v>
      </c>
      <c r="G71" s="100">
        <v>7030</v>
      </c>
      <c r="H71" s="24">
        <v>4626</v>
      </c>
      <c r="K71" s="118">
        <v>2727</v>
      </c>
      <c r="L71" s="24">
        <f t="shared" si="5"/>
        <v>7353</v>
      </c>
      <c r="M71" s="216">
        <v>7353</v>
      </c>
      <c r="N71" s="148">
        <f t="shared" si="3"/>
        <v>0</v>
      </c>
    </row>
    <row r="72" spans="1:14" ht="12.75" customHeight="1" x14ac:dyDescent="0.2">
      <c r="A72" s="9"/>
      <c r="B72" s="9"/>
      <c r="C72" s="20">
        <v>312012</v>
      </c>
      <c r="D72" s="9" t="s">
        <v>68</v>
      </c>
      <c r="E72" s="10" t="s">
        <v>104</v>
      </c>
      <c r="F72" s="11" t="s">
        <v>105</v>
      </c>
      <c r="G72" s="100">
        <v>4100</v>
      </c>
      <c r="H72" s="24">
        <v>4290</v>
      </c>
      <c r="K72" s="118">
        <v>108</v>
      </c>
      <c r="L72" s="24">
        <f t="shared" si="5"/>
        <v>4398</v>
      </c>
      <c r="M72" s="216">
        <v>4398</v>
      </c>
      <c r="N72" s="148">
        <f t="shared" si="3"/>
        <v>0</v>
      </c>
    </row>
    <row r="73" spans="1:14" ht="12.75" customHeight="1" x14ac:dyDescent="0.2">
      <c r="A73" s="9"/>
      <c r="B73" s="9"/>
      <c r="C73" s="20">
        <v>312012</v>
      </c>
      <c r="D73" s="9" t="s">
        <v>68</v>
      </c>
      <c r="E73" s="10" t="s">
        <v>106</v>
      </c>
      <c r="F73" s="11" t="s">
        <v>107</v>
      </c>
      <c r="G73" s="100">
        <v>500</v>
      </c>
      <c r="H73" s="24">
        <f>SUM(D73:G73)</f>
        <v>500</v>
      </c>
      <c r="K73" s="118">
        <v>-293.85000000000002</v>
      </c>
      <c r="L73" s="24">
        <f t="shared" si="5"/>
        <v>206.14999999999998</v>
      </c>
      <c r="M73" s="216">
        <v>206.15</v>
      </c>
      <c r="N73" s="148">
        <f t="shared" si="3"/>
        <v>0</v>
      </c>
    </row>
    <row r="74" spans="1:14" ht="12.75" customHeight="1" x14ac:dyDescent="0.2">
      <c r="A74" s="9"/>
      <c r="B74" s="9"/>
      <c r="C74" s="20">
        <v>312012</v>
      </c>
      <c r="D74" s="9" t="s">
        <v>68</v>
      </c>
      <c r="E74" s="10" t="s">
        <v>108</v>
      </c>
      <c r="F74" s="11" t="s">
        <v>109</v>
      </c>
      <c r="G74" s="100">
        <v>240</v>
      </c>
      <c r="H74" s="24">
        <v>318</v>
      </c>
      <c r="K74" s="118">
        <v>-71</v>
      </c>
      <c r="L74" s="24">
        <f t="shared" si="5"/>
        <v>247</v>
      </c>
      <c r="M74" s="216">
        <v>247</v>
      </c>
      <c r="N74" s="148">
        <f t="shared" si="3"/>
        <v>0</v>
      </c>
    </row>
    <row r="75" spans="1:14" ht="12.75" customHeight="1" x14ac:dyDescent="0.2">
      <c r="A75" s="9"/>
      <c r="B75" s="9"/>
      <c r="C75" s="9" t="s">
        <v>110</v>
      </c>
      <c r="D75" s="9" t="s">
        <v>11</v>
      </c>
      <c r="E75" s="10">
        <v>9</v>
      </c>
      <c r="F75" s="11" t="s">
        <v>111</v>
      </c>
      <c r="G75" s="100">
        <v>5510</v>
      </c>
      <c r="H75" s="3">
        <v>5510</v>
      </c>
      <c r="K75" s="118">
        <v>-388.56</v>
      </c>
      <c r="L75" s="3">
        <f>SUM(H75:K75)</f>
        <v>5121.4399999999996</v>
      </c>
      <c r="M75" s="214">
        <v>5121.4399999999996</v>
      </c>
      <c r="N75" s="148">
        <f t="shared" si="3"/>
        <v>0</v>
      </c>
    </row>
    <row r="76" spans="1:14" ht="12.75" customHeight="1" thickBot="1" x14ac:dyDescent="0.25">
      <c r="A76" s="25"/>
      <c r="B76" s="25" t="s">
        <v>112</v>
      </c>
      <c r="C76" s="25"/>
      <c r="D76" s="25"/>
      <c r="E76" s="26"/>
      <c r="F76" s="27"/>
      <c r="G76" s="101"/>
      <c r="H76" s="28"/>
      <c r="I76" s="119"/>
      <c r="J76" s="119"/>
      <c r="K76" s="119"/>
      <c r="L76" s="28"/>
      <c r="M76" s="217"/>
      <c r="N76" s="155"/>
    </row>
    <row r="77" spans="1:14" ht="12.75" customHeight="1" thickBot="1" x14ac:dyDescent="0.25">
      <c r="A77" s="29" t="s">
        <v>113</v>
      </c>
      <c r="B77" s="30"/>
      <c r="C77" s="30"/>
      <c r="D77" s="30"/>
      <c r="E77" s="31"/>
      <c r="F77" s="32" t="s">
        <v>9</v>
      </c>
      <c r="G77" s="102">
        <f>SUM(G6:G76)</f>
        <v>690728</v>
      </c>
      <c r="H77" s="33">
        <f>SUM(H6:H76)</f>
        <v>753481.81</v>
      </c>
      <c r="I77" s="120">
        <f>SUM(I6:I76)</f>
        <v>0</v>
      </c>
      <c r="J77" s="120">
        <f>SUM(J6:J76)</f>
        <v>19910.010000000002</v>
      </c>
      <c r="K77" s="120">
        <f>SUM(K6:K76)</f>
        <v>11415.17</v>
      </c>
      <c r="L77" s="206">
        <f>SUM(L6:L75)</f>
        <v>784806.99</v>
      </c>
      <c r="M77" s="208">
        <f>SUM(M6:M75)</f>
        <v>773576.16</v>
      </c>
      <c r="N77" s="210">
        <f>SUM(N6:N76)</f>
        <v>11230.830000000016</v>
      </c>
    </row>
    <row r="78" spans="1:14" ht="12.75" customHeight="1" x14ac:dyDescent="0.2">
      <c r="A78" s="16" t="s">
        <v>114</v>
      </c>
      <c r="B78" s="16"/>
      <c r="C78" s="16"/>
      <c r="D78" s="16"/>
      <c r="E78" s="17"/>
      <c r="F78" s="18" t="s">
        <v>115</v>
      </c>
      <c r="G78" s="99"/>
      <c r="H78" s="19"/>
      <c r="I78" s="117"/>
      <c r="J78" s="117"/>
      <c r="K78" s="117"/>
      <c r="L78" s="19"/>
      <c r="M78" s="200"/>
      <c r="N78" s="240"/>
    </row>
    <row r="79" spans="1:14" ht="12.75" customHeight="1" x14ac:dyDescent="0.2">
      <c r="A79" s="9"/>
      <c r="B79" s="9"/>
      <c r="C79" s="22" t="s">
        <v>116</v>
      </c>
      <c r="D79" s="22" t="s">
        <v>117</v>
      </c>
      <c r="E79" s="10"/>
      <c r="F79" s="11" t="s">
        <v>118</v>
      </c>
      <c r="G79" s="100">
        <v>2000</v>
      </c>
      <c r="H79" s="3">
        <f>SUM(D79:G79)</f>
        <v>2000</v>
      </c>
      <c r="L79" s="3">
        <f>SUM(H79:K79)</f>
        <v>2000</v>
      </c>
      <c r="M79" s="214">
        <v>602</v>
      </c>
      <c r="N79" s="148">
        <f>L79-M79</f>
        <v>1398</v>
      </c>
    </row>
    <row r="80" spans="1:14" ht="12.75" customHeight="1" x14ac:dyDescent="0.2">
      <c r="A80" s="9"/>
      <c r="B80" s="9"/>
      <c r="C80" s="22">
        <v>322008</v>
      </c>
      <c r="D80" s="22">
        <v>111</v>
      </c>
      <c r="E80" s="10"/>
      <c r="F80" s="11" t="s">
        <v>564</v>
      </c>
      <c r="G80" s="100">
        <v>0</v>
      </c>
      <c r="H80" s="3">
        <v>6000</v>
      </c>
      <c r="L80" s="3">
        <f>SUM(H80:K80)</f>
        <v>6000</v>
      </c>
      <c r="M80" s="214">
        <v>6000</v>
      </c>
      <c r="N80" s="148">
        <f>L80-M80</f>
        <v>0</v>
      </c>
    </row>
    <row r="81" spans="1:14" ht="12.75" customHeight="1" x14ac:dyDescent="0.2">
      <c r="A81" s="9"/>
      <c r="B81" s="9"/>
      <c r="C81" s="22" t="s">
        <v>119</v>
      </c>
      <c r="D81" s="22">
        <v>111</v>
      </c>
      <c r="E81" s="10"/>
      <c r="F81" s="11" t="s">
        <v>120</v>
      </c>
      <c r="G81" s="100">
        <v>179334</v>
      </c>
      <c r="H81" s="3">
        <v>0</v>
      </c>
      <c r="L81" s="3">
        <f>SUM(H81:K81)</f>
        <v>0</v>
      </c>
      <c r="M81" s="214">
        <v>0</v>
      </c>
      <c r="N81" s="148">
        <f>L81-M81</f>
        <v>0</v>
      </c>
    </row>
    <row r="82" spans="1:14" ht="12.75" customHeight="1" thickBot="1" x14ac:dyDescent="0.25">
      <c r="A82" s="25"/>
      <c r="B82" s="25" t="s">
        <v>112</v>
      </c>
      <c r="C82" s="25"/>
      <c r="D82" s="25"/>
      <c r="E82" s="26"/>
      <c r="F82" s="27"/>
      <c r="G82" s="101"/>
      <c r="H82" s="28"/>
      <c r="I82" s="119"/>
      <c r="J82" s="119"/>
      <c r="K82" s="119"/>
      <c r="L82" s="28"/>
      <c r="M82" s="217"/>
      <c r="N82" s="155"/>
    </row>
    <row r="83" spans="1:14" ht="12.75" customHeight="1" thickBot="1" x14ac:dyDescent="0.25">
      <c r="A83" s="29" t="s">
        <v>121</v>
      </c>
      <c r="B83" s="30"/>
      <c r="C83" s="30"/>
      <c r="D83" s="30"/>
      <c r="E83" s="31"/>
      <c r="F83" s="32" t="s">
        <v>115</v>
      </c>
      <c r="G83" s="102">
        <f>SUM(G79:G82)</f>
        <v>181334</v>
      </c>
      <c r="H83" s="33">
        <f>SUM(H79:H82)</f>
        <v>8000</v>
      </c>
      <c r="I83" s="120">
        <f>SUM(I79:I81)</f>
        <v>0</v>
      </c>
      <c r="J83" s="120"/>
      <c r="K83" s="120"/>
      <c r="L83" s="33">
        <f>SUM(L79:L82)</f>
        <v>8000</v>
      </c>
      <c r="M83" s="208">
        <f>SUM(M79:M82)</f>
        <v>6602</v>
      </c>
      <c r="N83" s="210">
        <f>SUM(N79:N82)</f>
        <v>1398</v>
      </c>
    </row>
    <row r="84" spans="1:14" ht="12.75" customHeight="1" x14ac:dyDescent="0.2">
      <c r="A84" s="16" t="s">
        <v>122</v>
      </c>
      <c r="B84" s="16"/>
      <c r="C84" s="16"/>
      <c r="D84" s="16"/>
      <c r="E84" s="17"/>
      <c r="F84" s="18" t="s">
        <v>123</v>
      </c>
      <c r="G84" s="99"/>
      <c r="H84" s="19"/>
      <c r="I84" s="117"/>
      <c r="J84" s="117"/>
      <c r="K84" s="117"/>
      <c r="L84" s="19"/>
      <c r="M84" s="200"/>
      <c r="N84" s="240"/>
    </row>
    <row r="85" spans="1:14" ht="12.75" customHeight="1" x14ac:dyDescent="0.2">
      <c r="A85" s="9"/>
      <c r="B85" s="9"/>
      <c r="C85" s="9" t="s">
        <v>124</v>
      </c>
      <c r="D85" s="35">
        <v>131</v>
      </c>
      <c r="E85" s="10" t="s">
        <v>451</v>
      </c>
      <c r="F85" s="11" t="s">
        <v>125</v>
      </c>
      <c r="G85" s="100">
        <v>0</v>
      </c>
      <c r="H85" s="3">
        <v>4914.87</v>
      </c>
      <c r="L85" s="3">
        <f t="shared" ref="L85:L90" si="6">SUM(H85:K85)</f>
        <v>4914.87</v>
      </c>
      <c r="M85" s="214">
        <v>4914.87</v>
      </c>
      <c r="N85" s="148">
        <f>L85-M85</f>
        <v>0</v>
      </c>
    </row>
    <row r="86" spans="1:14" ht="12.75" customHeight="1" x14ac:dyDescent="0.2">
      <c r="A86" s="9"/>
      <c r="B86" s="9"/>
      <c r="C86" s="22">
        <v>453</v>
      </c>
      <c r="D86" s="35">
        <v>131</v>
      </c>
      <c r="E86" s="10" t="s">
        <v>451</v>
      </c>
      <c r="F86" s="11" t="s">
        <v>126</v>
      </c>
      <c r="G86" s="100">
        <v>0</v>
      </c>
      <c r="H86" s="131">
        <v>289.55</v>
      </c>
      <c r="L86" s="131">
        <f t="shared" si="6"/>
        <v>289.55</v>
      </c>
      <c r="M86" s="214">
        <v>289.55</v>
      </c>
      <c r="N86" s="148">
        <f>L86-M86</f>
        <v>0</v>
      </c>
    </row>
    <row r="87" spans="1:14" ht="12.75" customHeight="1" x14ac:dyDescent="0.2">
      <c r="A87" s="9"/>
      <c r="B87" s="9"/>
      <c r="C87" s="22">
        <v>453</v>
      </c>
      <c r="D87" s="22">
        <v>131</v>
      </c>
      <c r="E87" s="10" t="s">
        <v>451</v>
      </c>
      <c r="F87" s="80" t="s">
        <v>452</v>
      </c>
      <c r="G87" s="100">
        <v>0</v>
      </c>
      <c r="H87" s="3">
        <v>960</v>
      </c>
      <c r="L87" s="3">
        <f t="shared" si="6"/>
        <v>960</v>
      </c>
      <c r="M87" s="214">
        <v>960</v>
      </c>
      <c r="N87" s="148">
        <f>L87-M87</f>
        <v>0</v>
      </c>
    </row>
    <row r="88" spans="1:14" ht="12.75" customHeight="1" x14ac:dyDescent="0.2">
      <c r="A88" s="9"/>
      <c r="B88" s="9"/>
      <c r="C88" s="22">
        <v>454</v>
      </c>
      <c r="D88" s="22">
        <v>46</v>
      </c>
      <c r="E88" s="10"/>
      <c r="F88" s="80" t="s">
        <v>580</v>
      </c>
      <c r="G88" s="100">
        <v>0</v>
      </c>
      <c r="H88" s="3">
        <v>0</v>
      </c>
      <c r="I88" s="118">
        <v>4431.34</v>
      </c>
      <c r="L88" s="3">
        <f t="shared" si="6"/>
        <v>4431.34</v>
      </c>
      <c r="M88" s="214">
        <v>0</v>
      </c>
      <c r="N88" s="148">
        <f>L88-M88</f>
        <v>4431.34</v>
      </c>
    </row>
    <row r="89" spans="1:14" ht="12.75" customHeight="1" x14ac:dyDescent="0.2">
      <c r="A89" s="9"/>
      <c r="B89" s="9"/>
      <c r="C89" s="9" t="s">
        <v>127</v>
      </c>
      <c r="D89" s="9" t="s">
        <v>92</v>
      </c>
      <c r="E89" s="10"/>
      <c r="F89" s="11" t="s">
        <v>128</v>
      </c>
      <c r="G89" s="100">
        <v>0</v>
      </c>
      <c r="H89" s="3">
        <v>152351.44</v>
      </c>
      <c r="L89" s="3">
        <f t="shared" si="6"/>
        <v>152351.44</v>
      </c>
      <c r="M89" s="214">
        <v>152351.44</v>
      </c>
      <c r="N89" s="148">
        <f>L89-M89</f>
        <v>0</v>
      </c>
    </row>
    <row r="90" spans="1:14" ht="12.75" customHeight="1" x14ac:dyDescent="0.2">
      <c r="A90" s="9"/>
      <c r="B90" s="9"/>
      <c r="C90" s="9" t="s">
        <v>129</v>
      </c>
      <c r="D90" s="9" t="s">
        <v>130</v>
      </c>
      <c r="E90" s="10"/>
      <c r="F90" s="11" t="s">
        <v>131</v>
      </c>
      <c r="G90" s="100">
        <v>0</v>
      </c>
      <c r="H90" s="3">
        <v>0</v>
      </c>
      <c r="L90" s="3">
        <f t="shared" si="6"/>
        <v>0</v>
      </c>
      <c r="M90" s="214"/>
      <c r="N90" s="148"/>
    </row>
    <row r="91" spans="1:14" ht="12.75" customHeight="1" thickBot="1" x14ac:dyDescent="0.25">
      <c r="A91" s="25"/>
      <c r="B91" s="25" t="s">
        <v>112</v>
      </c>
      <c r="C91" s="25"/>
      <c r="D91" s="25"/>
      <c r="E91" s="26"/>
      <c r="F91" s="27"/>
      <c r="G91" s="101"/>
      <c r="H91" s="28"/>
      <c r="I91" s="119"/>
      <c r="J91" s="119"/>
      <c r="K91" s="119"/>
      <c r="L91" s="28"/>
      <c r="M91" s="217"/>
      <c r="N91" s="155"/>
    </row>
    <row r="92" spans="1:14" ht="12.75" customHeight="1" thickBot="1" x14ac:dyDescent="0.25">
      <c r="A92" s="36" t="s">
        <v>132</v>
      </c>
      <c r="B92" s="29"/>
      <c r="C92" s="30"/>
      <c r="D92" s="30"/>
      <c r="E92" s="31"/>
      <c r="F92" s="32" t="s">
        <v>123</v>
      </c>
      <c r="G92" s="102">
        <f>SUM(G85:G91)</f>
        <v>0</v>
      </c>
      <c r="H92" s="33">
        <f>SUM(H85:H91)</f>
        <v>158515.86000000002</v>
      </c>
      <c r="I92" s="120">
        <f>SUM(I85:I90)</f>
        <v>4431.34</v>
      </c>
      <c r="J92" s="120"/>
      <c r="K92" s="120"/>
      <c r="L92" s="33">
        <f>SUM(L85:L91)</f>
        <v>162947.20000000001</v>
      </c>
      <c r="M92" s="208">
        <f>SUM(M85:M91)</f>
        <v>158515.86000000002</v>
      </c>
      <c r="N92" s="210">
        <f>SUM(N85:N91)</f>
        <v>4431.34</v>
      </c>
    </row>
    <row r="93" spans="1:14" ht="15" customHeight="1" thickBot="1" x14ac:dyDescent="0.25">
      <c r="A93" s="16" t="s">
        <v>133</v>
      </c>
      <c r="B93" s="37"/>
      <c r="C93" s="37"/>
      <c r="D93" s="37"/>
      <c r="E93" s="17"/>
      <c r="F93" s="38" t="s">
        <v>133</v>
      </c>
      <c r="G93" s="103">
        <f t="shared" ref="G93:M93" si="7">G77+G83+G92</f>
        <v>872062</v>
      </c>
      <c r="H93" s="133">
        <f t="shared" si="7"/>
        <v>919997.67</v>
      </c>
      <c r="I93" s="172">
        <f t="shared" si="7"/>
        <v>4431.34</v>
      </c>
      <c r="J93" s="172">
        <f>J77+J83+J92</f>
        <v>19910.010000000002</v>
      </c>
      <c r="K93" s="172">
        <f>K77+K83+K92</f>
        <v>11415.17</v>
      </c>
      <c r="L93" s="133">
        <f>L77+L83+L92</f>
        <v>955754.19</v>
      </c>
      <c r="M93" s="218">
        <f t="shared" si="7"/>
        <v>938694.02</v>
      </c>
      <c r="N93" s="246">
        <f>N77+N83+N92</f>
        <v>17060.170000000016</v>
      </c>
    </row>
    <row r="94" spans="1:14" ht="12.75" customHeight="1" thickTop="1" x14ac:dyDescent="0.2">
      <c r="A94" s="9"/>
      <c r="B94" s="9"/>
      <c r="C94" s="9"/>
      <c r="D94" s="9"/>
      <c r="E94" s="10"/>
      <c r="F94" s="11"/>
      <c r="G94" s="99"/>
      <c r="H94" s="19"/>
      <c r="I94" s="117"/>
      <c r="J94" s="117"/>
      <c r="K94" s="117"/>
      <c r="L94" s="19"/>
      <c r="M94" s="200"/>
      <c r="N94" s="240"/>
    </row>
    <row r="95" spans="1:14" ht="12.75" customHeight="1" x14ac:dyDescent="0.2">
      <c r="A95" s="9" t="s">
        <v>134</v>
      </c>
      <c r="B95" s="9"/>
      <c r="C95" s="9"/>
      <c r="D95" s="9"/>
      <c r="E95" s="10"/>
      <c r="F95" s="11"/>
      <c r="M95" s="214"/>
      <c r="N95" s="148"/>
    </row>
    <row r="96" spans="1:14" ht="12.75" customHeight="1" x14ac:dyDescent="0.2">
      <c r="A96" s="9" t="s">
        <v>7</v>
      </c>
      <c r="B96" s="9"/>
      <c r="C96" s="9"/>
      <c r="D96" s="9"/>
      <c r="E96" s="10"/>
      <c r="F96" s="11" t="s">
        <v>9</v>
      </c>
      <c r="M96" s="214"/>
      <c r="N96" s="148"/>
    </row>
    <row r="97" spans="1:14" ht="12.75" customHeight="1" x14ac:dyDescent="0.2">
      <c r="A97" s="9"/>
      <c r="B97" s="134" t="s">
        <v>457</v>
      </c>
      <c r="C97" s="9"/>
      <c r="D97" s="9"/>
      <c r="E97" s="10"/>
      <c r="F97" s="11" t="s">
        <v>135</v>
      </c>
      <c r="M97" s="214"/>
      <c r="N97" s="148"/>
    </row>
    <row r="98" spans="1:14" ht="12.75" customHeight="1" x14ac:dyDescent="0.2">
      <c r="A98" s="9"/>
      <c r="B98" s="9"/>
      <c r="C98" s="9" t="s">
        <v>136</v>
      </c>
      <c r="D98" s="9" t="s">
        <v>11</v>
      </c>
      <c r="E98" s="10"/>
      <c r="F98" s="11" t="s">
        <v>137</v>
      </c>
      <c r="G98" s="100">
        <v>49183</v>
      </c>
      <c r="H98" s="3">
        <v>49183</v>
      </c>
      <c r="J98" s="118">
        <v>-7577.53</v>
      </c>
      <c r="L98" s="3">
        <f t="shared" ref="L98:L129" si="8">SUM(H98:K98)</f>
        <v>41605.47</v>
      </c>
      <c r="M98" s="220">
        <v>41505.47</v>
      </c>
      <c r="N98" s="221">
        <f t="shared" ref="N98:N129" si="9">L98-M98</f>
        <v>100</v>
      </c>
    </row>
    <row r="99" spans="1:14" ht="12.75" customHeight="1" x14ac:dyDescent="0.2">
      <c r="A99" s="9"/>
      <c r="B99" s="9"/>
      <c r="C99" s="9" t="s">
        <v>138</v>
      </c>
      <c r="D99" s="9" t="s">
        <v>11</v>
      </c>
      <c r="E99" s="10"/>
      <c r="F99" s="11" t="s">
        <v>139</v>
      </c>
      <c r="G99" s="100">
        <v>4448</v>
      </c>
      <c r="H99" s="3">
        <v>4448</v>
      </c>
      <c r="J99" s="118">
        <v>822.49</v>
      </c>
      <c r="L99" s="3">
        <f t="shared" si="8"/>
        <v>5270.49</v>
      </c>
      <c r="M99" s="214">
        <v>5270.49</v>
      </c>
      <c r="N99" s="148">
        <f t="shared" si="9"/>
        <v>0</v>
      </c>
    </row>
    <row r="100" spans="1:14" ht="12.75" customHeight="1" x14ac:dyDescent="0.2">
      <c r="A100" s="9"/>
      <c r="B100" s="9"/>
      <c r="C100" s="9" t="s">
        <v>140</v>
      </c>
      <c r="D100" s="9" t="s">
        <v>11</v>
      </c>
      <c r="E100" s="10"/>
      <c r="F100" s="11" t="s">
        <v>141</v>
      </c>
      <c r="G100" s="100">
        <v>5000</v>
      </c>
      <c r="H100" s="3">
        <v>5000</v>
      </c>
      <c r="J100" s="118">
        <v>-1916.1</v>
      </c>
      <c r="L100" s="3">
        <f t="shared" si="8"/>
        <v>3083.9</v>
      </c>
      <c r="M100" s="214">
        <v>3083.9</v>
      </c>
      <c r="N100" s="148">
        <f t="shared" si="9"/>
        <v>0</v>
      </c>
    </row>
    <row r="101" spans="1:14" ht="12.75" customHeight="1" x14ac:dyDescent="0.2">
      <c r="A101" s="9"/>
      <c r="B101" s="9"/>
      <c r="C101" s="20">
        <v>616</v>
      </c>
      <c r="D101" s="20">
        <v>41</v>
      </c>
      <c r="E101" s="10"/>
      <c r="F101" s="11" t="s">
        <v>142</v>
      </c>
      <c r="G101" s="100">
        <v>1750</v>
      </c>
      <c r="H101" s="3">
        <v>1750</v>
      </c>
      <c r="J101" s="118">
        <v>-1040.5</v>
      </c>
      <c r="L101" s="3">
        <f t="shared" si="8"/>
        <v>709.5</v>
      </c>
      <c r="M101" s="214">
        <v>709.5</v>
      </c>
      <c r="N101" s="148">
        <f t="shared" si="9"/>
        <v>0</v>
      </c>
    </row>
    <row r="102" spans="1:14" ht="12.75" customHeight="1" x14ac:dyDescent="0.2">
      <c r="A102" s="9"/>
      <c r="B102" s="9"/>
      <c r="C102" s="20" t="s">
        <v>143</v>
      </c>
      <c r="D102" s="20" t="s">
        <v>11</v>
      </c>
      <c r="E102" s="10" t="s">
        <v>582</v>
      </c>
      <c r="F102" s="11" t="s">
        <v>144</v>
      </c>
      <c r="G102" s="100">
        <v>0</v>
      </c>
      <c r="H102" s="3">
        <v>0</v>
      </c>
      <c r="J102" s="118">
        <v>200.95</v>
      </c>
      <c r="L102" s="3">
        <f t="shared" si="8"/>
        <v>200.95</v>
      </c>
      <c r="M102" s="214">
        <v>200.95</v>
      </c>
      <c r="N102" s="148">
        <f t="shared" si="9"/>
        <v>0</v>
      </c>
    </row>
    <row r="103" spans="1:14" ht="12.75" customHeight="1" x14ac:dyDescent="0.2">
      <c r="A103" s="9"/>
      <c r="B103" s="9"/>
      <c r="C103" s="9" t="s">
        <v>143</v>
      </c>
      <c r="D103" s="9" t="s">
        <v>11</v>
      </c>
      <c r="E103" s="10"/>
      <c r="F103" s="11" t="s">
        <v>144</v>
      </c>
      <c r="G103" s="100">
        <v>6000</v>
      </c>
      <c r="H103" s="3">
        <v>4000</v>
      </c>
      <c r="L103" s="3">
        <f t="shared" si="8"/>
        <v>4000</v>
      </c>
      <c r="M103" s="214">
        <v>3093.94</v>
      </c>
      <c r="N103" s="148">
        <f t="shared" si="9"/>
        <v>906.06</v>
      </c>
    </row>
    <row r="104" spans="1:14" ht="12.75" customHeight="1" x14ac:dyDescent="0.2">
      <c r="A104" s="9"/>
      <c r="B104" s="9"/>
      <c r="C104" s="22">
        <v>623</v>
      </c>
      <c r="D104" s="22">
        <v>41</v>
      </c>
      <c r="E104" s="10" t="s">
        <v>582</v>
      </c>
      <c r="F104" s="11" t="s">
        <v>146</v>
      </c>
      <c r="G104" s="100">
        <v>0</v>
      </c>
      <c r="H104" s="3">
        <v>0</v>
      </c>
      <c r="J104" s="118">
        <v>20</v>
      </c>
      <c r="L104" s="3">
        <f t="shared" si="8"/>
        <v>20</v>
      </c>
      <c r="M104" s="214">
        <v>20</v>
      </c>
      <c r="N104" s="148">
        <f t="shared" si="9"/>
        <v>0</v>
      </c>
    </row>
    <row r="105" spans="1:14" ht="12.75" customHeight="1" x14ac:dyDescent="0.2">
      <c r="A105" s="9"/>
      <c r="B105" s="9"/>
      <c r="C105" s="9" t="s">
        <v>145</v>
      </c>
      <c r="D105" s="9" t="s">
        <v>11</v>
      </c>
      <c r="E105" s="10"/>
      <c r="F105" s="11" t="s">
        <v>146</v>
      </c>
      <c r="G105" s="100">
        <v>700</v>
      </c>
      <c r="H105" s="3">
        <v>2700</v>
      </c>
      <c r="L105" s="3">
        <f t="shared" si="8"/>
        <v>2700</v>
      </c>
      <c r="M105" s="214">
        <v>2553.12</v>
      </c>
      <c r="N105" s="148">
        <f t="shared" si="9"/>
        <v>146.88000000000011</v>
      </c>
    </row>
    <row r="106" spans="1:14" ht="12.75" customHeight="1" x14ac:dyDescent="0.2">
      <c r="A106" s="9"/>
      <c r="B106" s="9"/>
      <c r="C106" s="9" t="s">
        <v>147</v>
      </c>
      <c r="D106" s="9" t="s">
        <v>11</v>
      </c>
      <c r="E106" s="10"/>
      <c r="F106" s="11" t="s">
        <v>148</v>
      </c>
      <c r="G106" s="100">
        <v>1576</v>
      </c>
      <c r="H106" s="24">
        <v>1576</v>
      </c>
      <c r="L106" s="24">
        <f t="shared" si="8"/>
        <v>1576</v>
      </c>
      <c r="M106" s="216">
        <v>741.93</v>
      </c>
      <c r="N106" s="148">
        <f t="shared" si="9"/>
        <v>834.07</v>
      </c>
    </row>
    <row r="107" spans="1:14" ht="12.75" customHeight="1" x14ac:dyDescent="0.2">
      <c r="A107" s="9"/>
      <c r="B107" s="9"/>
      <c r="C107" s="22">
        <v>625002</v>
      </c>
      <c r="D107" s="9">
        <v>41</v>
      </c>
      <c r="E107" s="10" t="s">
        <v>582</v>
      </c>
      <c r="F107" s="11" t="s">
        <v>583</v>
      </c>
      <c r="G107" s="100">
        <v>0</v>
      </c>
      <c r="H107" s="24">
        <v>0</v>
      </c>
      <c r="J107" s="118">
        <v>308.99</v>
      </c>
      <c r="L107" s="24">
        <f t="shared" si="8"/>
        <v>308.99</v>
      </c>
      <c r="M107" s="216">
        <v>308.99</v>
      </c>
      <c r="N107" s="148">
        <f t="shared" si="9"/>
        <v>0</v>
      </c>
    </row>
    <row r="108" spans="1:14" ht="12.75" customHeight="1" x14ac:dyDescent="0.2">
      <c r="A108" s="9"/>
      <c r="B108" s="9"/>
      <c r="C108" s="22" t="s">
        <v>149</v>
      </c>
      <c r="D108" s="9" t="s">
        <v>11</v>
      </c>
      <c r="E108" s="10"/>
      <c r="F108" s="11" t="s">
        <v>150</v>
      </c>
      <c r="G108" s="100">
        <v>8105</v>
      </c>
      <c r="H108" s="24">
        <v>8105</v>
      </c>
      <c r="L108" s="24">
        <f t="shared" si="8"/>
        <v>8105</v>
      </c>
      <c r="M108" s="216">
        <v>7573.4</v>
      </c>
      <c r="N108" s="148">
        <f t="shared" si="9"/>
        <v>531.60000000000036</v>
      </c>
    </row>
    <row r="109" spans="1:14" ht="12.75" customHeight="1" x14ac:dyDescent="0.2">
      <c r="A109" s="9"/>
      <c r="B109" s="9"/>
      <c r="C109" s="22">
        <v>625003</v>
      </c>
      <c r="D109" s="9">
        <v>41</v>
      </c>
      <c r="E109" s="10" t="s">
        <v>582</v>
      </c>
      <c r="F109" s="11" t="s">
        <v>584</v>
      </c>
      <c r="G109" s="100">
        <v>0</v>
      </c>
      <c r="H109" s="24">
        <v>0</v>
      </c>
      <c r="J109" s="118">
        <v>17.27</v>
      </c>
      <c r="L109" s="24">
        <f t="shared" si="8"/>
        <v>17.27</v>
      </c>
      <c r="M109" s="216">
        <v>17.27</v>
      </c>
      <c r="N109" s="148">
        <f t="shared" si="9"/>
        <v>0</v>
      </c>
    </row>
    <row r="110" spans="1:14" ht="12.75" customHeight="1" x14ac:dyDescent="0.2">
      <c r="A110" s="9"/>
      <c r="B110" s="9"/>
      <c r="C110" s="9" t="s">
        <v>151</v>
      </c>
      <c r="D110" s="9" t="s">
        <v>11</v>
      </c>
      <c r="E110" s="10"/>
      <c r="F110" s="11" t="s">
        <v>152</v>
      </c>
      <c r="G110" s="100">
        <v>463</v>
      </c>
      <c r="H110" s="24">
        <v>463</v>
      </c>
      <c r="L110" s="24">
        <f t="shared" si="8"/>
        <v>463</v>
      </c>
      <c r="M110" s="216">
        <v>466.87</v>
      </c>
      <c r="N110" s="148">
        <f t="shared" si="9"/>
        <v>-3.8700000000000045</v>
      </c>
    </row>
    <row r="111" spans="1:14" ht="12.75" customHeight="1" x14ac:dyDescent="0.2">
      <c r="A111" s="9"/>
      <c r="B111" s="9"/>
      <c r="C111" s="9">
        <v>625004</v>
      </c>
      <c r="D111" s="9">
        <v>41</v>
      </c>
      <c r="E111" s="10" t="s">
        <v>582</v>
      </c>
      <c r="F111" s="11" t="s">
        <v>585</v>
      </c>
      <c r="G111" s="100">
        <v>0</v>
      </c>
      <c r="H111" s="24">
        <v>0</v>
      </c>
      <c r="J111" s="118">
        <v>65.89</v>
      </c>
      <c r="L111" s="24">
        <f t="shared" si="8"/>
        <v>65.89</v>
      </c>
      <c r="M111" s="216">
        <v>65.89</v>
      </c>
      <c r="N111" s="148">
        <f t="shared" si="9"/>
        <v>0</v>
      </c>
    </row>
    <row r="112" spans="1:14" ht="12.75" customHeight="1" x14ac:dyDescent="0.2">
      <c r="A112" s="9"/>
      <c r="B112" s="9"/>
      <c r="C112" s="9" t="s">
        <v>153</v>
      </c>
      <c r="D112" s="9" t="s">
        <v>11</v>
      </c>
      <c r="E112" s="10"/>
      <c r="F112" s="11" t="s">
        <v>154</v>
      </c>
      <c r="G112" s="100">
        <v>1737</v>
      </c>
      <c r="H112" s="24">
        <v>1737</v>
      </c>
      <c r="L112" s="24">
        <f t="shared" si="8"/>
        <v>1737</v>
      </c>
      <c r="M112" s="216">
        <v>1616.34</v>
      </c>
      <c r="N112" s="148">
        <f t="shared" si="9"/>
        <v>120.66000000000008</v>
      </c>
    </row>
    <row r="113" spans="1:14" ht="12.75" customHeight="1" x14ac:dyDescent="0.2">
      <c r="A113" s="9"/>
      <c r="B113" s="9"/>
      <c r="C113" s="9" t="s">
        <v>155</v>
      </c>
      <c r="D113" s="9" t="s">
        <v>11</v>
      </c>
      <c r="E113" s="10"/>
      <c r="F113" s="11" t="s">
        <v>156</v>
      </c>
      <c r="G113" s="100">
        <v>579</v>
      </c>
      <c r="H113" s="24">
        <v>579</v>
      </c>
      <c r="L113" s="24">
        <f t="shared" si="8"/>
        <v>579</v>
      </c>
      <c r="M113" s="216">
        <v>531.49</v>
      </c>
      <c r="N113" s="148">
        <f t="shared" si="9"/>
        <v>47.509999999999991</v>
      </c>
    </row>
    <row r="114" spans="1:14" ht="12.75" customHeight="1" x14ac:dyDescent="0.2">
      <c r="A114" s="9"/>
      <c r="B114" s="9"/>
      <c r="C114" s="9">
        <v>625007</v>
      </c>
      <c r="D114" s="9">
        <v>41</v>
      </c>
      <c r="E114" s="10" t="s">
        <v>582</v>
      </c>
      <c r="F114" s="11" t="s">
        <v>158</v>
      </c>
      <c r="G114" s="100">
        <v>0</v>
      </c>
      <c r="H114" s="24">
        <v>0</v>
      </c>
      <c r="J114" s="118">
        <v>104.61</v>
      </c>
      <c r="L114" s="24">
        <f t="shared" si="8"/>
        <v>104.61</v>
      </c>
      <c r="M114" s="216">
        <v>104.61</v>
      </c>
      <c r="N114" s="148">
        <f t="shared" si="9"/>
        <v>0</v>
      </c>
    </row>
    <row r="115" spans="1:14" ht="12.75" customHeight="1" x14ac:dyDescent="0.2">
      <c r="A115" s="9"/>
      <c r="B115" s="9"/>
      <c r="C115" s="9" t="s">
        <v>157</v>
      </c>
      <c r="D115" s="9" t="s">
        <v>11</v>
      </c>
      <c r="E115" s="10"/>
      <c r="F115" s="11" t="s">
        <v>158</v>
      </c>
      <c r="G115" s="100">
        <v>2750</v>
      </c>
      <c r="H115" s="24">
        <v>2750</v>
      </c>
      <c r="L115" s="24">
        <f t="shared" si="8"/>
        <v>2750</v>
      </c>
      <c r="M115" s="216">
        <v>2570.19</v>
      </c>
      <c r="N115" s="148">
        <f t="shared" si="9"/>
        <v>179.80999999999995</v>
      </c>
    </row>
    <row r="116" spans="1:14" ht="12.75" customHeight="1" x14ac:dyDescent="0.2">
      <c r="A116" s="9"/>
      <c r="B116" s="9"/>
      <c r="C116" s="9" t="s">
        <v>159</v>
      </c>
      <c r="D116" s="9" t="s">
        <v>11</v>
      </c>
      <c r="E116" s="10"/>
      <c r="F116" s="11" t="s">
        <v>160</v>
      </c>
      <c r="G116" s="100">
        <v>293</v>
      </c>
      <c r="H116" s="3">
        <v>293</v>
      </c>
      <c r="L116" s="3">
        <f t="shared" si="8"/>
        <v>293</v>
      </c>
      <c r="M116" s="214">
        <v>177.37</v>
      </c>
      <c r="N116" s="148">
        <f t="shared" si="9"/>
        <v>115.63</v>
      </c>
    </row>
    <row r="117" spans="1:14" ht="12.75" customHeight="1" x14ac:dyDescent="0.2">
      <c r="A117" s="9"/>
      <c r="B117" s="9"/>
      <c r="C117" s="22">
        <v>631001</v>
      </c>
      <c r="D117" s="22">
        <v>111</v>
      </c>
      <c r="E117" s="10" t="s">
        <v>169</v>
      </c>
      <c r="F117" s="11" t="s">
        <v>534</v>
      </c>
      <c r="G117" s="100">
        <v>0</v>
      </c>
      <c r="H117" s="3">
        <v>0</v>
      </c>
      <c r="J117" s="118">
        <v>39.299999999999997</v>
      </c>
      <c r="L117" s="3">
        <f t="shared" si="8"/>
        <v>39.299999999999997</v>
      </c>
      <c r="M117" s="214">
        <v>39.299999999999997</v>
      </c>
      <c r="N117" s="148">
        <f t="shared" si="9"/>
        <v>0</v>
      </c>
    </row>
    <row r="118" spans="1:14" ht="12.75" customHeight="1" x14ac:dyDescent="0.2">
      <c r="A118" s="9"/>
      <c r="B118" s="9"/>
      <c r="C118" s="9" t="s">
        <v>161</v>
      </c>
      <c r="D118" s="9" t="s">
        <v>11</v>
      </c>
      <c r="E118" s="10"/>
      <c r="F118" s="11" t="s">
        <v>162</v>
      </c>
      <c r="G118" s="100">
        <v>100</v>
      </c>
      <c r="H118" s="3">
        <v>100</v>
      </c>
      <c r="J118" s="118">
        <v>11.96</v>
      </c>
      <c r="L118" s="3">
        <f t="shared" si="8"/>
        <v>111.96000000000001</v>
      </c>
      <c r="M118" s="214">
        <v>111.96</v>
      </c>
      <c r="N118" s="148">
        <f t="shared" si="9"/>
        <v>0</v>
      </c>
    </row>
    <row r="119" spans="1:14" ht="12.75" customHeight="1" x14ac:dyDescent="0.2">
      <c r="A119" s="9"/>
      <c r="B119" s="9"/>
      <c r="C119" s="9" t="s">
        <v>163</v>
      </c>
      <c r="D119" s="9" t="s">
        <v>11</v>
      </c>
      <c r="E119" s="10"/>
      <c r="F119" s="11" t="s">
        <v>164</v>
      </c>
      <c r="G119" s="100">
        <v>5522</v>
      </c>
      <c r="H119" s="3">
        <v>5522</v>
      </c>
      <c r="L119" s="3">
        <f t="shared" si="8"/>
        <v>5522</v>
      </c>
      <c r="M119" s="214">
        <v>5300.05</v>
      </c>
      <c r="N119" s="148">
        <f t="shared" si="9"/>
        <v>221.94999999999982</v>
      </c>
    </row>
    <row r="120" spans="1:14" ht="12.75" customHeight="1" x14ac:dyDescent="0.2">
      <c r="A120" s="9"/>
      <c r="B120" s="9"/>
      <c r="C120" s="9" t="s">
        <v>165</v>
      </c>
      <c r="D120" s="9" t="s">
        <v>11</v>
      </c>
      <c r="E120" s="10"/>
      <c r="F120" s="11" t="s">
        <v>166</v>
      </c>
      <c r="G120" s="100">
        <v>531</v>
      </c>
      <c r="H120" s="3">
        <v>531</v>
      </c>
      <c r="L120" s="3">
        <f t="shared" si="8"/>
        <v>531</v>
      </c>
      <c r="M120" s="214">
        <v>125.76</v>
      </c>
      <c r="N120" s="148">
        <f t="shared" si="9"/>
        <v>405.24</v>
      </c>
    </row>
    <row r="121" spans="1:14" ht="12.75" customHeight="1" x14ac:dyDescent="0.2">
      <c r="A121" s="9"/>
      <c r="B121" s="9"/>
      <c r="C121" s="22">
        <v>632003</v>
      </c>
      <c r="D121" s="22">
        <v>111</v>
      </c>
      <c r="E121" s="10" t="s">
        <v>169</v>
      </c>
      <c r="F121" s="11" t="s">
        <v>168</v>
      </c>
      <c r="G121" s="100">
        <v>40</v>
      </c>
      <c r="H121" s="3">
        <v>40</v>
      </c>
      <c r="J121" s="118">
        <v>35.99</v>
      </c>
      <c r="L121" s="3">
        <f t="shared" si="8"/>
        <v>75.990000000000009</v>
      </c>
      <c r="M121" s="214">
        <v>75.989999999999995</v>
      </c>
      <c r="N121" s="148">
        <f t="shared" si="9"/>
        <v>0</v>
      </c>
    </row>
    <row r="122" spans="1:14" ht="12.75" customHeight="1" x14ac:dyDescent="0.2">
      <c r="A122" s="9"/>
      <c r="B122" s="9"/>
      <c r="C122" s="20">
        <v>632003</v>
      </c>
      <c r="D122" s="20">
        <v>41</v>
      </c>
      <c r="E122" s="10" t="s">
        <v>170</v>
      </c>
      <c r="F122" s="11" t="s">
        <v>171</v>
      </c>
      <c r="G122" s="100">
        <v>1024</v>
      </c>
      <c r="H122" s="3">
        <v>524</v>
      </c>
      <c r="L122" s="3">
        <f t="shared" si="8"/>
        <v>524</v>
      </c>
      <c r="M122" s="214">
        <v>337.33</v>
      </c>
      <c r="N122" s="148">
        <f t="shared" si="9"/>
        <v>186.67000000000002</v>
      </c>
    </row>
    <row r="123" spans="1:14" ht="12.75" customHeight="1" x14ac:dyDescent="0.2">
      <c r="A123" s="9"/>
      <c r="B123" s="9"/>
      <c r="C123" s="20">
        <v>632003</v>
      </c>
      <c r="D123" s="20">
        <v>41</v>
      </c>
      <c r="E123" s="10" t="s">
        <v>172</v>
      </c>
      <c r="F123" s="11" t="s">
        <v>173</v>
      </c>
      <c r="G123" s="100">
        <v>1300</v>
      </c>
      <c r="H123" s="3">
        <v>1000</v>
      </c>
      <c r="L123" s="3">
        <f t="shared" si="8"/>
        <v>1000</v>
      </c>
      <c r="M123" s="214">
        <v>881.72</v>
      </c>
      <c r="N123" s="148">
        <f t="shared" si="9"/>
        <v>118.27999999999997</v>
      </c>
    </row>
    <row r="124" spans="1:14" ht="12.75" customHeight="1" x14ac:dyDescent="0.2">
      <c r="A124" s="9"/>
      <c r="B124" s="9"/>
      <c r="C124" s="22">
        <v>633004</v>
      </c>
      <c r="D124" s="22">
        <v>41</v>
      </c>
      <c r="E124" s="10" t="s">
        <v>568</v>
      </c>
      <c r="F124" s="11" t="s">
        <v>570</v>
      </c>
      <c r="G124" s="100">
        <v>0</v>
      </c>
      <c r="H124" s="3">
        <v>0</v>
      </c>
      <c r="J124" s="118">
        <v>307.89</v>
      </c>
      <c r="L124" s="3">
        <f t="shared" si="8"/>
        <v>307.89</v>
      </c>
      <c r="M124" s="214">
        <v>307.89</v>
      </c>
      <c r="N124" s="148">
        <f t="shared" si="9"/>
        <v>0</v>
      </c>
    </row>
    <row r="125" spans="1:14" ht="12.75" customHeight="1" x14ac:dyDescent="0.2">
      <c r="A125" s="9"/>
      <c r="B125" s="9"/>
      <c r="C125" s="22">
        <v>633004</v>
      </c>
      <c r="D125" s="9" t="s">
        <v>11</v>
      </c>
      <c r="E125" s="10" t="s">
        <v>569</v>
      </c>
      <c r="F125" s="11" t="s">
        <v>571</v>
      </c>
      <c r="G125" s="100">
        <v>0</v>
      </c>
      <c r="H125" s="3">
        <v>0</v>
      </c>
      <c r="J125" s="118">
        <v>399</v>
      </c>
      <c r="L125" s="3">
        <f t="shared" si="8"/>
        <v>399</v>
      </c>
      <c r="M125" s="214">
        <v>399</v>
      </c>
      <c r="N125" s="148">
        <f t="shared" si="9"/>
        <v>0</v>
      </c>
    </row>
    <row r="126" spans="1:14" ht="12.75" customHeight="1" x14ac:dyDescent="0.2">
      <c r="A126" s="9"/>
      <c r="B126" s="9"/>
      <c r="C126" s="22">
        <v>633006</v>
      </c>
      <c r="D126" s="22">
        <v>111</v>
      </c>
      <c r="E126" s="10" t="s">
        <v>169</v>
      </c>
      <c r="F126" s="11" t="s">
        <v>177</v>
      </c>
      <c r="G126" s="100">
        <v>150</v>
      </c>
      <c r="H126" s="3">
        <v>154.24</v>
      </c>
      <c r="L126" s="3">
        <f t="shared" si="8"/>
        <v>154.24</v>
      </c>
      <c r="M126" s="214">
        <v>152.25</v>
      </c>
      <c r="N126" s="148">
        <f t="shared" si="9"/>
        <v>1.9900000000000091</v>
      </c>
    </row>
    <row r="127" spans="1:14" ht="12.75" customHeight="1" x14ac:dyDescent="0.2">
      <c r="A127" s="9"/>
      <c r="B127" s="9"/>
      <c r="C127" s="20">
        <v>633006</v>
      </c>
      <c r="D127" s="20">
        <v>41</v>
      </c>
      <c r="E127" s="10" t="s">
        <v>178</v>
      </c>
      <c r="F127" s="11" t="s">
        <v>179</v>
      </c>
      <c r="G127" s="100">
        <v>700</v>
      </c>
      <c r="H127" s="3">
        <v>700</v>
      </c>
      <c r="L127" s="3">
        <f t="shared" si="8"/>
        <v>700</v>
      </c>
      <c r="M127" s="214">
        <v>331.08</v>
      </c>
      <c r="N127" s="148">
        <f t="shared" si="9"/>
        <v>368.92</v>
      </c>
    </row>
    <row r="128" spans="1:14" ht="12.75" customHeight="1" x14ac:dyDescent="0.2">
      <c r="A128" s="9"/>
      <c r="B128" s="9"/>
      <c r="C128" s="20">
        <v>633006</v>
      </c>
      <c r="D128" s="20">
        <v>41</v>
      </c>
      <c r="E128" s="10" t="s">
        <v>180</v>
      </c>
      <c r="F128" s="11" t="s">
        <v>181</v>
      </c>
      <c r="G128" s="100">
        <v>200</v>
      </c>
      <c r="H128" s="3">
        <v>200</v>
      </c>
      <c r="L128" s="3">
        <f t="shared" si="8"/>
        <v>200</v>
      </c>
      <c r="M128" s="214">
        <v>149.33000000000001</v>
      </c>
      <c r="N128" s="148">
        <f t="shared" si="9"/>
        <v>50.669999999999987</v>
      </c>
    </row>
    <row r="129" spans="1:14" ht="12.75" customHeight="1" x14ac:dyDescent="0.2">
      <c r="A129" s="9"/>
      <c r="B129" s="9"/>
      <c r="C129" s="20">
        <v>633006</v>
      </c>
      <c r="D129" s="20">
        <v>41</v>
      </c>
      <c r="E129" s="10" t="s">
        <v>182</v>
      </c>
      <c r="F129" s="11" t="s">
        <v>183</v>
      </c>
      <c r="G129" s="100">
        <v>300</v>
      </c>
      <c r="H129" s="3">
        <v>300</v>
      </c>
      <c r="L129" s="3">
        <f t="shared" si="8"/>
        <v>300</v>
      </c>
      <c r="M129" s="214">
        <v>125.95</v>
      </c>
      <c r="N129" s="148">
        <f t="shared" si="9"/>
        <v>174.05</v>
      </c>
    </row>
    <row r="130" spans="1:14" ht="12.75" customHeight="1" x14ac:dyDescent="0.2">
      <c r="A130" s="9"/>
      <c r="B130" s="9"/>
      <c r="C130" s="20">
        <v>633006</v>
      </c>
      <c r="D130" s="20">
        <v>41</v>
      </c>
      <c r="E130" s="10" t="s">
        <v>184</v>
      </c>
      <c r="F130" s="11" t="s">
        <v>185</v>
      </c>
      <c r="G130" s="100">
        <v>1000</v>
      </c>
      <c r="H130" s="3">
        <v>1000</v>
      </c>
      <c r="J130" s="118">
        <v>-170.99</v>
      </c>
      <c r="L130" s="3">
        <f t="shared" ref="L130:L161" si="10">SUM(H130:K130)</f>
        <v>829.01</v>
      </c>
      <c r="M130" s="214">
        <v>672.45</v>
      </c>
      <c r="N130" s="148">
        <f t="shared" ref="N130:N161" si="11">L130-M130</f>
        <v>156.55999999999995</v>
      </c>
    </row>
    <row r="131" spans="1:14" ht="12.75" customHeight="1" x14ac:dyDescent="0.2">
      <c r="A131" s="9"/>
      <c r="B131" s="9"/>
      <c r="C131" s="20">
        <v>633006</v>
      </c>
      <c r="D131" s="20">
        <v>41</v>
      </c>
      <c r="E131" s="10" t="s">
        <v>184</v>
      </c>
      <c r="F131" s="11" t="s">
        <v>186</v>
      </c>
      <c r="G131" s="100">
        <v>560</v>
      </c>
      <c r="H131" s="3">
        <v>0</v>
      </c>
      <c r="J131" s="118">
        <v>204.35</v>
      </c>
      <c r="L131" s="3">
        <f t="shared" si="10"/>
        <v>204.35</v>
      </c>
      <c r="M131" s="214">
        <v>209.95</v>
      </c>
      <c r="N131" s="148">
        <f t="shared" si="11"/>
        <v>-5.5999999999999943</v>
      </c>
    </row>
    <row r="132" spans="1:14" ht="12.75" customHeight="1" x14ac:dyDescent="0.2">
      <c r="A132" s="9"/>
      <c r="B132" s="9"/>
      <c r="C132" s="21" t="s">
        <v>176</v>
      </c>
      <c r="D132" s="21" t="s">
        <v>11</v>
      </c>
      <c r="E132" s="10" t="s">
        <v>187</v>
      </c>
      <c r="F132" s="11" t="s">
        <v>188</v>
      </c>
      <c r="G132" s="100">
        <v>6</v>
      </c>
      <c r="H132" s="3">
        <v>6</v>
      </c>
      <c r="L132" s="3">
        <f t="shared" si="10"/>
        <v>6</v>
      </c>
      <c r="M132" s="214">
        <v>4.5</v>
      </c>
      <c r="N132" s="148">
        <f t="shared" si="11"/>
        <v>1.5</v>
      </c>
    </row>
    <row r="133" spans="1:14" ht="12.75" customHeight="1" x14ac:dyDescent="0.2">
      <c r="A133" s="9"/>
      <c r="B133" s="9"/>
      <c r="C133" s="9" t="s">
        <v>189</v>
      </c>
      <c r="D133" s="35">
        <v>41</v>
      </c>
      <c r="E133" s="10"/>
      <c r="F133" s="11" t="s">
        <v>190</v>
      </c>
      <c r="G133" s="100">
        <v>316</v>
      </c>
      <c r="H133" s="3">
        <v>316</v>
      </c>
      <c r="J133" s="118">
        <v>82.6</v>
      </c>
      <c r="L133" s="3">
        <f t="shared" si="10"/>
        <v>398.6</v>
      </c>
      <c r="M133" s="214">
        <v>398.6</v>
      </c>
      <c r="N133" s="148">
        <f t="shared" si="11"/>
        <v>0</v>
      </c>
    </row>
    <row r="134" spans="1:14" ht="12.75" customHeight="1" x14ac:dyDescent="0.2">
      <c r="A134" s="9"/>
      <c r="B134" s="9"/>
      <c r="C134" s="9" t="s">
        <v>191</v>
      </c>
      <c r="D134" s="9" t="s">
        <v>11</v>
      </c>
      <c r="E134" s="10"/>
      <c r="F134" s="11" t="s">
        <v>192</v>
      </c>
      <c r="G134" s="100">
        <v>33</v>
      </c>
      <c r="H134" s="3">
        <v>33</v>
      </c>
      <c r="L134" s="3">
        <f t="shared" si="10"/>
        <v>33</v>
      </c>
      <c r="M134" s="214">
        <v>17.25</v>
      </c>
      <c r="N134" s="148">
        <f t="shared" si="11"/>
        <v>15.75</v>
      </c>
    </row>
    <row r="135" spans="1:14" ht="12.75" customHeight="1" x14ac:dyDescent="0.2">
      <c r="A135" s="9"/>
      <c r="B135" s="9"/>
      <c r="C135" s="9" t="s">
        <v>193</v>
      </c>
      <c r="D135" s="9" t="s">
        <v>11</v>
      </c>
      <c r="E135" s="10"/>
      <c r="F135" s="11" t="s">
        <v>194</v>
      </c>
      <c r="G135" s="100">
        <v>598</v>
      </c>
      <c r="H135" s="3">
        <v>598</v>
      </c>
      <c r="L135" s="3">
        <f t="shared" si="10"/>
        <v>598</v>
      </c>
      <c r="M135" s="214">
        <v>401.3</v>
      </c>
      <c r="N135" s="148">
        <f t="shared" si="11"/>
        <v>196.7</v>
      </c>
    </row>
    <row r="136" spans="1:14" ht="12.75" customHeight="1" x14ac:dyDescent="0.2">
      <c r="A136" s="9"/>
      <c r="B136" s="9"/>
      <c r="C136" s="22">
        <v>633013</v>
      </c>
      <c r="D136" s="22">
        <v>111</v>
      </c>
      <c r="E136" s="10" t="s">
        <v>169</v>
      </c>
      <c r="F136" s="11" t="s">
        <v>195</v>
      </c>
      <c r="G136" s="100">
        <v>72</v>
      </c>
      <c r="H136" s="3">
        <v>72</v>
      </c>
      <c r="L136" s="3">
        <f t="shared" si="10"/>
        <v>72</v>
      </c>
      <c r="M136" s="214">
        <v>71.7</v>
      </c>
      <c r="N136" s="148">
        <f t="shared" si="11"/>
        <v>0.29999999999999716</v>
      </c>
    </row>
    <row r="137" spans="1:14" ht="12.75" customHeight="1" x14ac:dyDescent="0.2">
      <c r="A137" s="9"/>
      <c r="B137" s="9"/>
      <c r="C137" s="22">
        <v>633015</v>
      </c>
      <c r="D137" s="22">
        <v>41</v>
      </c>
      <c r="E137" s="10"/>
      <c r="F137" s="11" t="s">
        <v>196</v>
      </c>
      <c r="G137" s="100">
        <v>60</v>
      </c>
      <c r="H137" s="3">
        <v>60</v>
      </c>
      <c r="L137" s="3">
        <f t="shared" si="10"/>
        <v>60</v>
      </c>
      <c r="M137" s="214">
        <v>0</v>
      </c>
      <c r="N137" s="148">
        <f t="shared" si="11"/>
        <v>60</v>
      </c>
    </row>
    <row r="138" spans="1:14" ht="12.75" customHeight="1" x14ac:dyDescent="0.2">
      <c r="A138" s="9"/>
      <c r="B138" s="9"/>
      <c r="C138" s="9" t="s">
        <v>198</v>
      </c>
      <c r="D138" s="9" t="s">
        <v>11</v>
      </c>
      <c r="E138" s="10"/>
      <c r="F138" s="11" t="s">
        <v>199</v>
      </c>
      <c r="G138" s="100">
        <v>150</v>
      </c>
      <c r="H138" s="3">
        <v>150</v>
      </c>
      <c r="L138" s="3">
        <f t="shared" si="10"/>
        <v>150</v>
      </c>
      <c r="M138" s="214">
        <v>119.83</v>
      </c>
      <c r="N138" s="148">
        <f t="shared" si="11"/>
        <v>30.17</v>
      </c>
    </row>
    <row r="139" spans="1:14" ht="12.75" customHeight="1" x14ac:dyDescent="0.2">
      <c r="A139" s="9"/>
      <c r="B139" s="9"/>
      <c r="C139" s="22">
        <v>633016</v>
      </c>
      <c r="D139" s="22">
        <v>41</v>
      </c>
      <c r="E139" s="10"/>
      <c r="F139" s="11" t="s">
        <v>200</v>
      </c>
      <c r="G139" s="100">
        <v>350</v>
      </c>
      <c r="H139" s="3">
        <v>1550</v>
      </c>
      <c r="J139" s="118">
        <v>849.2</v>
      </c>
      <c r="L139" s="3">
        <f t="shared" si="10"/>
        <v>2399.1999999999998</v>
      </c>
      <c r="M139" s="214">
        <v>2399.1999999999998</v>
      </c>
      <c r="N139" s="148">
        <f t="shared" si="11"/>
        <v>0</v>
      </c>
    </row>
    <row r="140" spans="1:14" s="229" customFormat="1" ht="14.25" customHeight="1" x14ac:dyDescent="0.2">
      <c r="A140" s="222"/>
      <c r="B140" s="222"/>
      <c r="C140" s="222" t="s">
        <v>201</v>
      </c>
      <c r="D140" s="222" t="s">
        <v>11</v>
      </c>
      <c r="E140" s="223"/>
      <c r="F140" s="224" t="s">
        <v>202</v>
      </c>
      <c r="G140" s="225">
        <v>1000</v>
      </c>
      <c r="H140" s="226">
        <v>1000</v>
      </c>
      <c r="I140" s="226"/>
      <c r="J140" s="226">
        <v>72.180000000000007</v>
      </c>
      <c r="K140" s="226"/>
      <c r="L140" s="226">
        <f t="shared" si="10"/>
        <v>1072.18</v>
      </c>
      <c r="M140" s="227">
        <v>1072.18</v>
      </c>
      <c r="N140" s="228">
        <f t="shared" si="11"/>
        <v>0</v>
      </c>
    </row>
    <row r="141" spans="1:14" ht="12.75" customHeight="1" x14ac:dyDescent="0.2">
      <c r="A141" s="9"/>
      <c r="B141" s="9"/>
      <c r="C141" s="9" t="s">
        <v>203</v>
      </c>
      <c r="D141" s="9" t="s">
        <v>11</v>
      </c>
      <c r="E141" s="10"/>
      <c r="F141" s="11" t="s">
        <v>204</v>
      </c>
      <c r="G141" s="100">
        <v>300</v>
      </c>
      <c r="H141" s="3">
        <v>300</v>
      </c>
      <c r="J141" s="118">
        <v>851.08</v>
      </c>
      <c r="L141" s="3">
        <f t="shared" si="10"/>
        <v>1151.08</v>
      </c>
      <c r="M141" s="214">
        <v>1151.08</v>
      </c>
      <c r="N141" s="148">
        <f t="shared" si="11"/>
        <v>0</v>
      </c>
    </row>
    <row r="142" spans="1:14" ht="12.75" customHeight="1" x14ac:dyDescent="0.2">
      <c r="A142" s="9"/>
      <c r="B142" s="9"/>
      <c r="C142" s="9" t="s">
        <v>205</v>
      </c>
      <c r="D142" s="9" t="s">
        <v>11</v>
      </c>
      <c r="E142" s="10"/>
      <c r="F142" s="11" t="s">
        <v>206</v>
      </c>
      <c r="G142" s="100">
        <v>630</v>
      </c>
      <c r="H142" s="3">
        <v>630</v>
      </c>
      <c r="J142" s="118">
        <v>190.14</v>
      </c>
      <c r="L142" s="3">
        <f t="shared" si="10"/>
        <v>820.14</v>
      </c>
      <c r="M142" s="214">
        <v>820.14</v>
      </c>
      <c r="N142" s="148">
        <f t="shared" si="11"/>
        <v>0</v>
      </c>
    </row>
    <row r="143" spans="1:14" ht="12.75" customHeight="1" x14ac:dyDescent="0.2">
      <c r="A143" s="9"/>
      <c r="B143" s="9"/>
      <c r="C143" s="9" t="s">
        <v>207</v>
      </c>
      <c r="D143" s="9" t="s">
        <v>11</v>
      </c>
      <c r="E143" s="10"/>
      <c r="F143" s="11" t="s">
        <v>208</v>
      </c>
      <c r="G143" s="100">
        <v>96</v>
      </c>
      <c r="H143" s="3">
        <v>96</v>
      </c>
      <c r="L143" s="3">
        <f t="shared" si="10"/>
        <v>96</v>
      </c>
      <c r="M143" s="214">
        <v>61.2</v>
      </c>
      <c r="N143" s="148">
        <f t="shared" si="11"/>
        <v>34.799999999999997</v>
      </c>
    </row>
    <row r="144" spans="1:14" ht="12.75" customHeight="1" x14ac:dyDescent="0.2">
      <c r="A144" s="9"/>
      <c r="B144" s="9"/>
      <c r="C144" s="22">
        <v>634006</v>
      </c>
      <c r="D144" s="22">
        <v>41</v>
      </c>
      <c r="E144" s="10"/>
      <c r="F144" s="11" t="s">
        <v>192</v>
      </c>
      <c r="G144" s="100">
        <v>0</v>
      </c>
      <c r="H144" s="3">
        <v>0</v>
      </c>
      <c r="L144" s="3">
        <f t="shared" si="10"/>
        <v>0</v>
      </c>
      <c r="M144" s="214">
        <v>0</v>
      </c>
      <c r="N144" s="148">
        <f t="shared" si="11"/>
        <v>0</v>
      </c>
    </row>
    <row r="145" spans="1:14" ht="12.75" customHeight="1" x14ac:dyDescent="0.2">
      <c r="A145" s="9"/>
      <c r="B145" s="9"/>
      <c r="C145" s="9" t="s">
        <v>209</v>
      </c>
      <c r="D145" s="9" t="s">
        <v>11</v>
      </c>
      <c r="E145" s="10"/>
      <c r="F145" s="11" t="s">
        <v>210</v>
      </c>
      <c r="G145" s="100">
        <v>763</v>
      </c>
      <c r="H145" s="3">
        <v>763</v>
      </c>
      <c r="J145" s="118">
        <v>-600</v>
      </c>
      <c r="L145" s="3">
        <f t="shared" si="10"/>
        <v>163</v>
      </c>
      <c r="M145" s="214">
        <v>65</v>
      </c>
      <c r="N145" s="148">
        <f t="shared" si="11"/>
        <v>98</v>
      </c>
    </row>
    <row r="146" spans="1:14" ht="12.75" customHeight="1" x14ac:dyDescent="0.2">
      <c r="A146" s="9"/>
      <c r="B146" s="9"/>
      <c r="C146" s="9" t="s">
        <v>211</v>
      </c>
      <c r="D146" s="9" t="s">
        <v>11</v>
      </c>
      <c r="E146" s="10"/>
      <c r="F146" s="11" t="s">
        <v>212</v>
      </c>
      <c r="G146" s="100">
        <v>250</v>
      </c>
      <c r="H146" s="3">
        <v>250</v>
      </c>
      <c r="J146" s="118">
        <v>-250</v>
      </c>
      <c r="L146" s="3">
        <f t="shared" si="10"/>
        <v>0</v>
      </c>
      <c r="M146" s="214">
        <v>0</v>
      </c>
      <c r="N146" s="148">
        <f t="shared" si="11"/>
        <v>0</v>
      </c>
    </row>
    <row r="147" spans="1:14" ht="12.75" customHeight="1" x14ac:dyDescent="0.2">
      <c r="A147" s="9"/>
      <c r="B147" s="9"/>
      <c r="C147" s="9" t="s">
        <v>213</v>
      </c>
      <c r="D147" s="9" t="s">
        <v>11</v>
      </c>
      <c r="E147" s="10"/>
      <c r="F147" s="11" t="s">
        <v>214</v>
      </c>
      <c r="G147" s="100">
        <v>996</v>
      </c>
      <c r="H147" s="3">
        <v>996</v>
      </c>
      <c r="J147" s="118">
        <v>-996</v>
      </c>
      <c r="L147" s="3">
        <f t="shared" si="10"/>
        <v>0</v>
      </c>
      <c r="M147" s="214">
        <v>0</v>
      </c>
      <c r="N147" s="148">
        <f t="shared" si="11"/>
        <v>0</v>
      </c>
    </row>
    <row r="148" spans="1:14" ht="12.75" customHeight="1" x14ac:dyDescent="0.2">
      <c r="A148" s="9"/>
      <c r="B148" s="9"/>
      <c r="C148" s="9" t="s">
        <v>215</v>
      </c>
      <c r="D148" s="9" t="s">
        <v>11</v>
      </c>
      <c r="E148" s="10"/>
      <c r="F148" s="11" t="s">
        <v>216</v>
      </c>
      <c r="G148" s="100">
        <v>33</v>
      </c>
      <c r="H148" s="3">
        <v>33</v>
      </c>
      <c r="L148" s="3">
        <f t="shared" si="10"/>
        <v>33</v>
      </c>
      <c r="M148" s="214">
        <v>0</v>
      </c>
      <c r="N148" s="148">
        <f t="shared" si="11"/>
        <v>33</v>
      </c>
    </row>
    <row r="149" spans="1:14" ht="12.75" customHeight="1" x14ac:dyDescent="0.2">
      <c r="A149" s="9"/>
      <c r="B149" s="9"/>
      <c r="C149" s="9" t="s">
        <v>217</v>
      </c>
      <c r="D149" s="9" t="s">
        <v>11</v>
      </c>
      <c r="E149" s="10"/>
      <c r="F149" s="11" t="s">
        <v>218</v>
      </c>
      <c r="G149" s="100">
        <v>300</v>
      </c>
      <c r="H149" s="3">
        <v>300</v>
      </c>
      <c r="L149" s="3">
        <f t="shared" si="10"/>
        <v>300</v>
      </c>
      <c r="M149" s="214">
        <v>365</v>
      </c>
      <c r="N149" s="148">
        <f t="shared" si="11"/>
        <v>-65</v>
      </c>
    </row>
    <row r="150" spans="1:14" ht="12.75" customHeight="1" x14ac:dyDescent="0.2">
      <c r="A150" s="9"/>
      <c r="B150" s="9"/>
      <c r="C150" s="9" t="s">
        <v>219</v>
      </c>
      <c r="D150" s="9" t="s">
        <v>11</v>
      </c>
      <c r="E150" s="10"/>
      <c r="F150" s="11" t="s">
        <v>220</v>
      </c>
      <c r="G150" s="100">
        <v>1882</v>
      </c>
      <c r="H150" s="3">
        <v>1882</v>
      </c>
      <c r="L150" s="3">
        <f t="shared" si="10"/>
        <v>1882</v>
      </c>
      <c r="M150" s="214">
        <v>1382.87</v>
      </c>
      <c r="N150" s="148">
        <f t="shared" si="11"/>
        <v>499.13000000000011</v>
      </c>
    </row>
    <row r="151" spans="1:14" ht="12.75" customHeight="1" x14ac:dyDescent="0.2">
      <c r="A151" s="9"/>
      <c r="B151" s="9"/>
      <c r="C151" s="9" t="s">
        <v>219</v>
      </c>
      <c r="D151" s="9" t="s">
        <v>11</v>
      </c>
      <c r="E151" s="10" t="s">
        <v>221</v>
      </c>
      <c r="F151" s="11" t="s">
        <v>222</v>
      </c>
      <c r="G151" s="100">
        <v>800</v>
      </c>
      <c r="H151" s="3">
        <v>800</v>
      </c>
      <c r="L151" s="3">
        <f t="shared" si="10"/>
        <v>800</v>
      </c>
      <c r="M151" s="214">
        <v>750</v>
      </c>
      <c r="N151" s="148">
        <f t="shared" si="11"/>
        <v>50</v>
      </c>
    </row>
    <row r="152" spans="1:14" ht="12.75" customHeight="1" x14ac:dyDescent="0.2">
      <c r="A152" s="9"/>
      <c r="B152" s="9"/>
      <c r="C152" s="22">
        <v>637004</v>
      </c>
      <c r="D152" s="22">
        <v>111</v>
      </c>
      <c r="E152" s="10" t="s">
        <v>169</v>
      </c>
      <c r="F152" s="11" t="s">
        <v>223</v>
      </c>
      <c r="G152" s="100">
        <v>73</v>
      </c>
      <c r="H152" s="3">
        <v>73</v>
      </c>
      <c r="L152" s="3">
        <f t="shared" si="10"/>
        <v>73</v>
      </c>
      <c r="M152" s="214">
        <v>0</v>
      </c>
      <c r="N152" s="148">
        <f t="shared" si="11"/>
        <v>73</v>
      </c>
    </row>
    <row r="153" spans="1:14" ht="12.75" customHeight="1" x14ac:dyDescent="0.2">
      <c r="A153" s="9"/>
      <c r="B153" s="9"/>
      <c r="C153" s="22">
        <v>637004</v>
      </c>
      <c r="D153" s="22">
        <v>41</v>
      </c>
      <c r="E153" s="10"/>
      <c r="F153" s="11" t="s">
        <v>224</v>
      </c>
      <c r="G153" s="100">
        <v>2000</v>
      </c>
      <c r="H153" s="24">
        <v>0</v>
      </c>
      <c r="L153" s="24">
        <f t="shared" si="10"/>
        <v>0</v>
      </c>
      <c r="M153" s="216">
        <v>0</v>
      </c>
      <c r="N153" s="148">
        <f t="shared" si="11"/>
        <v>0</v>
      </c>
    </row>
    <row r="154" spans="1:14" ht="12.75" customHeight="1" x14ac:dyDescent="0.2">
      <c r="A154" s="9"/>
      <c r="B154" s="9"/>
      <c r="C154" s="9" t="s">
        <v>225</v>
      </c>
      <c r="D154" s="9" t="s">
        <v>11</v>
      </c>
      <c r="E154" s="10"/>
      <c r="F154" s="11" t="s">
        <v>535</v>
      </c>
      <c r="G154" s="100">
        <v>166</v>
      </c>
      <c r="H154" s="3">
        <v>1666</v>
      </c>
      <c r="J154" s="118">
        <v>196.86</v>
      </c>
      <c r="L154" s="3">
        <f t="shared" si="10"/>
        <v>1862.8600000000001</v>
      </c>
      <c r="M154" s="214">
        <v>1862.86</v>
      </c>
      <c r="N154" s="148">
        <f t="shared" si="11"/>
        <v>0</v>
      </c>
    </row>
    <row r="155" spans="1:14" ht="12.75" customHeight="1" x14ac:dyDescent="0.2">
      <c r="A155" s="9"/>
      <c r="B155" s="9"/>
      <c r="C155" s="9" t="s">
        <v>227</v>
      </c>
      <c r="D155" s="9" t="s">
        <v>11</v>
      </c>
      <c r="E155" s="10"/>
      <c r="F155" s="11" t="s">
        <v>228</v>
      </c>
      <c r="G155" s="100">
        <v>36</v>
      </c>
      <c r="H155" s="3">
        <v>186</v>
      </c>
      <c r="J155" s="118">
        <v>150</v>
      </c>
      <c r="L155" s="3">
        <f t="shared" si="10"/>
        <v>336</v>
      </c>
      <c r="M155" s="214">
        <v>334.74</v>
      </c>
      <c r="N155" s="148">
        <f t="shared" si="11"/>
        <v>1.2599999999999909</v>
      </c>
    </row>
    <row r="156" spans="1:14" ht="12.75" customHeight="1" x14ac:dyDescent="0.2">
      <c r="A156" s="9"/>
      <c r="B156" s="9"/>
      <c r="C156" s="9" t="s">
        <v>229</v>
      </c>
      <c r="D156" s="9" t="s">
        <v>11</v>
      </c>
      <c r="E156" s="10"/>
      <c r="F156" s="11" t="s">
        <v>230</v>
      </c>
      <c r="G156" s="100">
        <v>1644</v>
      </c>
      <c r="H156" s="3">
        <v>2644</v>
      </c>
      <c r="J156" s="118">
        <v>700</v>
      </c>
      <c r="L156" s="3">
        <f t="shared" si="10"/>
        <v>3344</v>
      </c>
      <c r="M156" s="214">
        <v>3344.85</v>
      </c>
      <c r="N156" s="148">
        <f t="shared" si="11"/>
        <v>-0.84999999999990905</v>
      </c>
    </row>
    <row r="157" spans="1:14" ht="12.75" customHeight="1" x14ac:dyDescent="0.2">
      <c r="A157" s="9"/>
      <c r="B157" s="9"/>
      <c r="C157" s="9" t="s">
        <v>231</v>
      </c>
      <c r="D157" s="9" t="s">
        <v>11</v>
      </c>
      <c r="E157" s="10"/>
      <c r="F157" s="11" t="s">
        <v>232</v>
      </c>
      <c r="G157" s="100">
        <v>1394</v>
      </c>
      <c r="H157" s="24">
        <v>1394</v>
      </c>
      <c r="L157" s="24">
        <f t="shared" si="10"/>
        <v>1394</v>
      </c>
      <c r="M157" s="216">
        <v>1272.57</v>
      </c>
      <c r="N157" s="148">
        <f t="shared" si="11"/>
        <v>121.43000000000006</v>
      </c>
    </row>
    <row r="158" spans="1:14" ht="12.75" customHeight="1" x14ac:dyDescent="0.2">
      <c r="A158" s="9"/>
      <c r="B158" s="9"/>
      <c r="C158" s="9" t="s">
        <v>233</v>
      </c>
      <c r="D158" s="9" t="s">
        <v>11</v>
      </c>
      <c r="E158" s="10"/>
      <c r="F158" s="11" t="s">
        <v>234</v>
      </c>
      <c r="G158" s="100">
        <v>332</v>
      </c>
      <c r="H158" s="3">
        <v>332</v>
      </c>
      <c r="L158" s="3">
        <f t="shared" si="10"/>
        <v>332</v>
      </c>
      <c r="M158" s="214">
        <v>267.12</v>
      </c>
      <c r="N158" s="148">
        <f t="shared" si="11"/>
        <v>64.88</v>
      </c>
    </row>
    <row r="159" spans="1:14" ht="12.75" customHeight="1" x14ac:dyDescent="0.2">
      <c r="A159" s="9"/>
      <c r="B159" s="9"/>
      <c r="C159" s="9" t="s">
        <v>235</v>
      </c>
      <c r="D159" s="9" t="s">
        <v>11</v>
      </c>
      <c r="E159" s="10"/>
      <c r="F159" s="11" t="s">
        <v>236</v>
      </c>
      <c r="G159" s="100">
        <v>200</v>
      </c>
      <c r="H159" s="3">
        <v>200</v>
      </c>
      <c r="J159" s="118">
        <v>-68</v>
      </c>
      <c r="L159" s="3">
        <f t="shared" si="10"/>
        <v>132</v>
      </c>
      <c r="M159" s="214">
        <v>132</v>
      </c>
      <c r="N159" s="148">
        <f t="shared" si="11"/>
        <v>0</v>
      </c>
    </row>
    <row r="160" spans="1:14" ht="12.75" customHeight="1" x14ac:dyDescent="0.2">
      <c r="A160" s="9"/>
      <c r="B160" s="9"/>
      <c r="C160" s="9" t="s">
        <v>237</v>
      </c>
      <c r="D160" s="9" t="s">
        <v>11</v>
      </c>
      <c r="E160" s="10"/>
      <c r="F160" s="11" t="s">
        <v>238</v>
      </c>
      <c r="G160" s="100">
        <v>1660</v>
      </c>
      <c r="H160" s="3">
        <v>1660</v>
      </c>
      <c r="J160" s="118">
        <v>549.5</v>
      </c>
      <c r="L160" s="3">
        <f t="shared" si="10"/>
        <v>2209.5</v>
      </c>
      <c r="M160" s="214">
        <v>2209.5</v>
      </c>
      <c r="N160" s="148">
        <f t="shared" si="11"/>
        <v>0</v>
      </c>
    </row>
    <row r="161" spans="1:14" ht="12.75" customHeight="1" x14ac:dyDescent="0.2">
      <c r="A161" s="9"/>
      <c r="B161" s="9"/>
      <c r="C161" s="9" t="s">
        <v>239</v>
      </c>
      <c r="D161" s="9" t="s">
        <v>11</v>
      </c>
      <c r="E161" s="10"/>
      <c r="F161" s="11" t="s">
        <v>240</v>
      </c>
      <c r="G161" s="100">
        <v>1663</v>
      </c>
      <c r="H161" s="3">
        <v>662.75</v>
      </c>
      <c r="J161" s="118">
        <v>190.25</v>
      </c>
      <c r="L161" s="3">
        <f t="shared" si="10"/>
        <v>853</v>
      </c>
      <c r="M161" s="214">
        <v>853</v>
      </c>
      <c r="N161" s="148">
        <f t="shared" si="11"/>
        <v>0</v>
      </c>
    </row>
    <row r="162" spans="1:14" ht="12.75" customHeight="1" x14ac:dyDescent="0.2">
      <c r="A162" s="9"/>
      <c r="B162" s="9"/>
      <c r="C162" s="9" t="s">
        <v>241</v>
      </c>
      <c r="D162" s="9" t="s">
        <v>11</v>
      </c>
      <c r="E162" s="10"/>
      <c r="F162" s="11" t="s">
        <v>242</v>
      </c>
      <c r="G162" s="100">
        <v>0</v>
      </c>
      <c r="H162" s="3">
        <v>0</v>
      </c>
      <c r="L162" s="3">
        <f t="shared" ref="L162:L176" si="12">SUM(H162:K162)</f>
        <v>0</v>
      </c>
      <c r="M162" s="214">
        <v>0</v>
      </c>
      <c r="N162" s="148">
        <f t="shared" ref="N162:N176" si="13">L162-M162</f>
        <v>0</v>
      </c>
    </row>
    <row r="163" spans="1:14" ht="12.75" customHeight="1" x14ac:dyDescent="0.2">
      <c r="A163" s="9"/>
      <c r="B163" s="9"/>
      <c r="C163" s="22">
        <v>637036</v>
      </c>
      <c r="D163" s="22">
        <v>41</v>
      </c>
      <c r="E163" s="10"/>
      <c r="F163" s="11" t="s">
        <v>243</v>
      </c>
      <c r="G163" s="100">
        <v>0</v>
      </c>
      <c r="H163" s="3">
        <v>0</v>
      </c>
      <c r="L163" s="3">
        <f t="shared" si="12"/>
        <v>0</v>
      </c>
      <c r="M163" s="214">
        <v>0</v>
      </c>
      <c r="N163" s="148">
        <f t="shared" si="13"/>
        <v>0</v>
      </c>
    </row>
    <row r="164" spans="1:14" ht="12.75" customHeight="1" x14ac:dyDescent="0.2">
      <c r="A164" s="9"/>
      <c r="B164" s="9"/>
      <c r="C164" s="22">
        <v>637037</v>
      </c>
      <c r="D164" s="22">
        <v>131</v>
      </c>
      <c r="E164" s="10" t="s">
        <v>451</v>
      </c>
      <c r="F164" s="11" t="s">
        <v>453</v>
      </c>
      <c r="G164" s="100">
        <v>0</v>
      </c>
      <c r="H164" s="3">
        <v>960</v>
      </c>
      <c r="L164" s="3">
        <f t="shared" si="12"/>
        <v>960</v>
      </c>
      <c r="M164" s="214">
        <v>960</v>
      </c>
      <c r="N164" s="148">
        <f t="shared" si="13"/>
        <v>0</v>
      </c>
    </row>
    <row r="165" spans="1:14" ht="12.75" customHeight="1" x14ac:dyDescent="0.2">
      <c r="A165" s="9"/>
      <c r="B165" s="9"/>
      <c r="C165" s="22">
        <v>641001</v>
      </c>
      <c r="D165" s="22">
        <v>41</v>
      </c>
      <c r="E165" s="10"/>
      <c r="F165" s="11" t="s">
        <v>244</v>
      </c>
      <c r="G165" s="100">
        <v>0</v>
      </c>
      <c r="H165" s="3">
        <v>0</v>
      </c>
      <c r="L165" s="3">
        <f t="shared" si="12"/>
        <v>0</v>
      </c>
      <c r="M165" s="214">
        <v>0</v>
      </c>
      <c r="N165" s="148">
        <f t="shared" si="13"/>
        <v>0</v>
      </c>
    </row>
    <row r="166" spans="1:14" ht="12.75" customHeight="1" x14ac:dyDescent="0.2">
      <c r="A166" s="9"/>
      <c r="B166" s="9"/>
      <c r="C166" s="9" t="s">
        <v>245</v>
      </c>
      <c r="D166" s="9" t="s">
        <v>11</v>
      </c>
      <c r="E166" s="10"/>
      <c r="F166" s="11" t="s">
        <v>246</v>
      </c>
      <c r="G166" s="100">
        <v>200</v>
      </c>
      <c r="H166" s="3">
        <v>200</v>
      </c>
      <c r="L166" s="3">
        <f t="shared" si="12"/>
        <v>200</v>
      </c>
      <c r="M166" s="214">
        <v>199.64</v>
      </c>
      <c r="N166" s="148">
        <f t="shared" si="13"/>
        <v>0.36000000000001364</v>
      </c>
    </row>
    <row r="167" spans="1:14" ht="12.75" customHeight="1" x14ac:dyDescent="0.2">
      <c r="A167" s="9"/>
      <c r="B167" s="9"/>
      <c r="C167" s="9" t="s">
        <v>247</v>
      </c>
      <c r="D167" s="9" t="s">
        <v>11</v>
      </c>
      <c r="E167" s="10"/>
      <c r="F167" s="11" t="s">
        <v>248</v>
      </c>
      <c r="G167" s="100">
        <v>60</v>
      </c>
      <c r="H167" s="3">
        <v>60</v>
      </c>
      <c r="L167" s="3">
        <f t="shared" si="12"/>
        <v>60</v>
      </c>
      <c r="M167" s="214">
        <v>0</v>
      </c>
      <c r="N167" s="148">
        <f t="shared" si="13"/>
        <v>60</v>
      </c>
    </row>
    <row r="168" spans="1:14" ht="12.75" customHeight="1" x14ac:dyDescent="0.2">
      <c r="A168" s="9"/>
      <c r="B168" s="9"/>
      <c r="C168" s="22">
        <v>641009</v>
      </c>
      <c r="D168" s="22">
        <v>41</v>
      </c>
      <c r="E168" s="10"/>
      <c r="F168" s="11" t="s">
        <v>572</v>
      </c>
      <c r="G168" s="100">
        <v>0</v>
      </c>
      <c r="H168" s="3">
        <v>0</v>
      </c>
      <c r="J168" s="118">
        <v>860.5</v>
      </c>
      <c r="L168" s="3">
        <f t="shared" si="12"/>
        <v>860.5</v>
      </c>
      <c r="M168" s="214">
        <v>860.5</v>
      </c>
      <c r="N168" s="148">
        <f t="shared" si="13"/>
        <v>0</v>
      </c>
    </row>
    <row r="169" spans="1:14" ht="12.75" customHeight="1" x14ac:dyDescent="0.2">
      <c r="A169" s="9"/>
      <c r="B169" s="9"/>
      <c r="C169" s="20">
        <v>641009</v>
      </c>
      <c r="D169" s="20">
        <v>41</v>
      </c>
      <c r="E169" s="10" t="s">
        <v>249</v>
      </c>
      <c r="F169" s="11" t="s">
        <v>250</v>
      </c>
      <c r="G169" s="100">
        <v>2250</v>
      </c>
      <c r="H169" s="3">
        <v>2250</v>
      </c>
      <c r="J169" s="118">
        <v>-85.44</v>
      </c>
      <c r="L169" s="3">
        <f t="shared" si="12"/>
        <v>2164.56</v>
      </c>
      <c r="M169" s="214">
        <v>2164.56</v>
      </c>
      <c r="N169" s="148">
        <f t="shared" si="13"/>
        <v>0</v>
      </c>
    </row>
    <row r="170" spans="1:14" ht="12.75" customHeight="1" x14ac:dyDescent="0.2">
      <c r="A170" s="9"/>
      <c r="B170" s="9"/>
      <c r="C170" s="20">
        <v>642002</v>
      </c>
      <c r="D170" s="20">
        <v>111</v>
      </c>
      <c r="E170" s="10"/>
      <c r="F170" s="11" t="s">
        <v>251</v>
      </c>
      <c r="G170" s="100">
        <v>53760</v>
      </c>
      <c r="H170" s="3">
        <v>53760</v>
      </c>
      <c r="L170" s="3">
        <f t="shared" si="12"/>
        <v>53760</v>
      </c>
      <c r="M170" s="214">
        <v>53760</v>
      </c>
      <c r="N170" s="148">
        <f t="shared" si="13"/>
        <v>0</v>
      </c>
    </row>
    <row r="171" spans="1:14" ht="12.75" customHeight="1" x14ac:dyDescent="0.2">
      <c r="A171" s="9"/>
      <c r="B171" s="9"/>
      <c r="C171" s="9" t="s">
        <v>252</v>
      </c>
      <c r="D171" s="21" t="s">
        <v>11</v>
      </c>
      <c r="E171" s="10"/>
      <c r="F171" s="11" t="s">
        <v>253</v>
      </c>
      <c r="G171" s="100">
        <v>500</v>
      </c>
      <c r="H171" s="3">
        <v>500</v>
      </c>
      <c r="L171" s="3">
        <f t="shared" si="12"/>
        <v>500</v>
      </c>
      <c r="M171" s="214">
        <v>391.5</v>
      </c>
      <c r="N171" s="148">
        <f t="shared" si="13"/>
        <v>108.5</v>
      </c>
    </row>
    <row r="172" spans="1:14" ht="12.75" customHeight="1" x14ac:dyDescent="0.2">
      <c r="A172" s="9"/>
      <c r="B172" s="9"/>
      <c r="C172" s="20">
        <v>642007</v>
      </c>
      <c r="D172" s="20">
        <v>41</v>
      </c>
      <c r="E172" s="10"/>
      <c r="F172" s="11" t="s">
        <v>254</v>
      </c>
      <c r="G172" s="100">
        <v>0</v>
      </c>
      <c r="H172" s="3">
        <v>220</v>
      </c>
      <c r="L172" s="3">
        <f t="shared" si="12"/>
        <v>220</v>
      </c>
      <c r="M172" s="214">
        <v>220</v>
      </c>
      <c r="N172" s="148">
        <f t="shared" si="13"/>
        <v>0</v>
      </c>
    </row>
    <row r="173" spans="1:14" ht="12.75" customHeight="1" x14ac:dyDescent="0.2">
      <c r="A173" s="9"/>
      <c r="B173" s="9"/>
      <c r="C173" s="9" t="s">
        <v>255</v>
      </c>
      <c r="D173" s="9" t="s">
        <v>11</v>
      </c>
      <c r="E173" s="10"/>
      <c r="F173" s="11" t="s">
        <v>256</v>
      </c>
      <c r="G173" s="100">
        <v>5500</v>
      </c>
      <c r="H173" s="3">
        <v>5577.09</v>
      </c>
      <c r="L173" s="3">
        <f t="shared" si="12"/>
        <v>5577.09</v>
      </c>
      <c r="M173" s="214">
        <v>5577.09</v>
      </c>
      <c r="N173" s="148">
        <f t="shared" si="13"/>
        <v>0</v>
      </c>
    </row>
    <row r="174" spans="1:14" ht="12.75" customHeight="1" x14ac:dyDescent="0.2">
      <c r="A174" s="25"/>
      <c r="B174" s="25"/>
      <c r="C174" s="34">
        <v>642013</v>
      </c>
      <c r="D174" s="34">
        <v>41</v>
      </c>
      <c r="E174" s="26"/>
      <c r="F174" s="27" t="s">
        <v>536</v>
      </c>
      <c r="G174" s="101">
        <v>0</v>
      </c>
      <c r="H174" s="28">
        <v>1041</v>
      </c>
      <c r="I174" s="119"/>
      <c r="J174" s="119"/>
      <c r="K174" s="119"/>
      <c r="L174" s="28">
        <f t="shared" si="12"/>
        <v>1041</v>
      </c>
      <c r="M174" s="217">
        <v>1041</v>
      </c>
      <c r="N174" s="148">
        <f t="shared" si="13"/>
        <v>0</v>
      </c>
    </row>
    <row r="175" spans="1:14" ht="12.75" customHeight="1" x14ac:dyDescent="0.2">
      <c r="A175" s="25"/>
      <c r="B175" s="25"/>
      <c r="C175" s="34">
        <v>642014</v>
      </c>
      <c r="D175" s="34">
        <v>41</v>
      </c>
      <c r="E175" s="26"/>
      <c r="F175" s="27" t="s">
        <v>257</v>
      </c>
      <c r="G175" s="101">
        <v>0</v>
      </c>
      <c r="H175" s="28">
        <v>0</v>
      </c>
      <c r="I175" s="119"/>
      <c r="J175" s="119">
        <v>50</v>
      </c>
      <c r="K175" s="119"/>
      <c r="L175" s="28">
        <f t="shared" si="12"/>
        <v>50</v>
      </c>
      <c r="M175" s="217">
        <v>50</v>
      </c>
      <c r="N175" s="148">
        <f t="shared" si="13"/>
        <v>0</v>
      </c>
    </row>
    <row r="176" spans="1:14" ht="12.75" customHeight="1" thickBot="1" x14ac:dyDescent="0.25">
      <c r="A176" s="25"/>
      <c r="B176" s="25"/>
      <c r="C176" s="25" t="s">
        <v>258</v>
      </c>
      <c r="D176" s="25" t="s">
        <v>11</v>
      </c>
      <c r="E176" s="26"/>
      <c r="F176" s="27" t="s">
        <v>259</v>
      </c>
      <c r="G176" s="101">
        <v>400</v>
      </c>
      <c r="H176" s="28">
        <v>400</v>
      </c>
      <c r="I176" s="119"/>
      <c r="J176" s="119">
        <v>-200</v>
      </c>
      <c r="K176" s="119"/>
      <c r="L176" s="28">
        <f t="shared" si="12"/>
        <v>200</v>
      </c>
      <c r="M176" s="217">
        <v>170.27</v>
      </c>
      <c r="N176" s="155">
        <f t="shared" si="13"/>
        <v>29.72999999999999</v>
      </c>
    </row>
    <row r="177" spans="1:14" ht="12.75" customHeight="1" thickBot="1" x14ac:dyDescent="0.25">
      <c r="A177" s="29"/>
      <c r="B177" s="135" t="s">
        <v>458</v>
      </c>
      <c r="C177" s="30"/>
      <c r="D177" s="30"/>
      <c r="E177" s="31"/>
      <c r="F177" s="39" t="s">
        <v>135</v>
      </c>
      <c r="G177" s="102">
        <f>SUM(G98:G176)</f>
        <v>174484</v>
      </c>
      <c r="H177" s="33">
        <f>SUM(H98:H176)</f>
        <v>176276.08</v>
      </c>
      <c r="I177" s="120">
        <f>SUM(I98:I176)</f>
        <v>0</v>
      </c>
      <c r="J177" s="120">
        <f>SUM(J98:J176)</f>
        <v>-5623.5599999999995</v>
      </c>
      <c r="K177" s="120"/>
      <c r="L177" s="33">
        <f>SUM(L98:L176)</f>
        <v>170652.52</v>
      </c>
      <c r="M177" s="208">
        <f>SUM(M98:M176)</f>
        <v>164582.78</v>
      </c>
      <c r="N177" s="245">
        <f>SUM(N98:N176)</f>
        <v>6069.74</v>
      </c>
    </row>
    <row r="178" spans="1:14" ht="12.75" customHeight="1" x14ac:dyDescent="0.2">
      <c r="A178" s="16"/>
      <c r="B178" s="16" t="s">
        <v>260</v>
      </c>
      <c r="C178" s="16"/>
      <c r="D178" s="16"/>
      <c r="E178" s="17"/>
      <c r="F178" s="18" t="s">
        <v>261</v>
      </c>
      <c r="G178" s="99"/>
      <c r="H178" s="19"/>
      <c r="I178" s="117"/>
      <c r="J178" s="117"/>
      <c r="K178" s="117"/>
      <c r="L178" s="19"/>
      <c r="M178" s="200"/>
      <c r="N178" s="240"/>
    </row>
    <row r="179" spans="1:14" ht="12.75" customHeight="1" x14ac:dyDescent="0.2">
      <c r="A179" s="9"/>
      <c r="B179" s="9"/>
      <c r="C179" s="9" t="s">
        <v>227</v>
      </c>
      <c r="D179" s="9" t="s">
        <v>68</v>
      </c>
      <c r="E179" s="10"/>
      <c r="F179" s="11" t="s">
        <v>228</v>
      </c>
      <c r="G179" s="100">
        <v>166</v>
      </c>
      <c r="H179" s="24">
        <v>166</v>
      </c>
      <c r="L179" s="24">
        <v>166</v>
      </c>
      <c r="M179" s="216">
        <v>44.1</v>
      </c>
      <c r="N179" s="148">
        <f>L179-M179</f>
        <v>121.9</v>
      </c>
    </row>
    <row r="180" spans="1:14" ht="12.75" customHeight="1" x14ac:dyDescent="0.2">
      <c r="A180" s="9"/>
      <c r="B180" s="9"/>
      <c r="C180" s="9" t="s">
        <v>227</v>
      </c>
      <c r="D180" s="9" t="s">
        <v>11</v>
      </c>
      <c r="E180" s="10"/>
      <c r="F180" s="11" t="s">
        <v>228</v>
      </c>
      <c r="G180" s="100">
        <v>597</v>
      </c>
      <c r="H180" s="24">
        <v>1197</v>
      </c>
      <c r="J180" s="118">
        <v>251.15</v>
      </c>
      <c r="L180" s="24">
        <f>SUM(H180:K180)</f>
        <v>1448.15</v>
      </c>
      <c r="M180" s="216">
        <v>1460.25</v>
      </c>
      <c r="N180" s="148">
        <f>L180-M180</f>
        <v>-12.099999999999909</v>
      </c>
    </row>
    <row r="181" spans="1:14" ht="12.75" customHeight="1" x14ac:dyDescent="0.2">
      <c r="A181" s="9"/>
      <c r="B181" s="9"/>
      <c r="C181" s="9" t="s">
        <v>262</v>
      </c>
      <c r="D181" s="9" t="s">
        <v>68</v>
      </c>
      <c r="E181" s="10"/>
      <c r="F181" s="11" t="s">
        <v>263</v>
      </c>
      <c r="G181" s="100">
        <v>8</v>
      </c>
      <c r="H181" s="24">
        <v>8</v>
      </c>
      <c r="L181" s="24">
        <v>8</v>
      </c>
      <c r="M181" s="216">
        <v>0.2</v>
      </c>
      <c r="N181" s="148">
        <f>L181-M181</f>
        <v>7.8</v>
      </c>
    </row>
    <row r="182" spans="1:14" ht="12.75" customHeight="1" x14ac:dyDescent="0.2">
      <c r="A182" s="9"/>
      <c r="B182" s="9"/>
      <c r="C182" s="9" t="s">
        <v>262</v>
      </c>
      <c r="D182" s="9" t="s">
        <v>11</v>
      </c>
      <c r="E182" s="10"/>
      <c r="F182" s="11" t="s">
        <v>263</v>
      </c>
      <c r="G182" s="100">
        <v>170</v>
      </c>
      <c r="H182" s="24">
        <v>170</v>
      </c>
      <c r="L182" s="24">
        <v>170</v>
      </c>
      <c r="M182" s="216">
        <v>0.69</v>
      </c>
      <c r="N182" s="148">
        <f>L182-M182</f>
        <v>169.31</v>
      </c>
    </row>
    <row r="183" spans="1:14" ht="12.75" customHeight="1" thickBot="1" x14ac:dyDescent="0.25">
      <c r="A183" s="25"/>
      <c r="B183" s="25"/>
      <c r="C183" s="25" t="s">
        <v>264</v>
      </c>
      <c r="D183" s="25" t="s">
        <v>11</v>
      </c>
      <c r="E183" s="26"/>
      <c r="F183" s="27" t="s">
        <v>265</v>
      </c>
      <c r="G183" s="101">
        <v>100</v>
      </c>
      <c r="H183" s="40">
        <v>100</v>
      </c>
      <c r="I183" s="119"/>
      <c r="J183" s="119"/>
      <c r="K183" s="119"/>
      <c r="L183" s="40">
        <v>100</v>
      </c>
      <c r="M183" s="230">
        <v>0</v>
      </c>
      <c r="N183" s="155">
        <f>L183-M183</f>
        <v>100</v>
      </c>
    </row>
    <row r="184" spans="1:14" ht="12.75" customHeight="1" thickBot="1" x14ac:dyDescent="0.25">
      <c r="A184" s="29"/>
      <c r="B184" s="30" t="s">
        <v>266</v>
      </c>
      <c r="C184" s="30"/>
      <c r="D184" s="30"/>
      <c r="E184" s="31"/>
      <c r="F184" s="39" t="s">
        <v>261</v>
      </c>
      <c r="G184" s="102">
        <f>SUM(G179:G183)</f>
        <v>1041</v>
      </c>
      <c r="H184" s="33">
        <f>SUM(H179:H183)</f>
        <v>1641</v>
      </c>
      <c r="I184" s="120">
        <f>SUM(I179:I183)</f>
        <v>0</v>
      </c>
      <c r="J184" s="120">
        <f>SUM(J179:J183)</f>
        <v>251.15</v>
      </c>
      <c r="K184" s="120"/>
      <c r="L184" s="33">
        <f>SUM(L179:L183)</f>
        <v>1892.15</v>
      </c>
      <c r="M184" s="208">
        <f>SUM(M179:M183)</f>
        <v>1505.24</v>
      </c>
      <c r="N184" s="209">
        <f>SUM(N179:N183)</f>
        <v>386.91000000000008</v>
      </c>
    </row>
    <row r="185" spans="1:14" ht="12.75" customHeight="1" x14ac:dyDescent="0.2">
      <c r="A185" s="16"/>
      <c r="B185" s="16" t="s">
        <v>267</v>
      </c>
      <c r="C185" s="16"/>
      <c r="D185" s="16"/>
      <c r="E185" s="17"/>
      <c r="F185" s="18" t="s">
        <v>268</v>
      </c>
      <c r="G185" s="99"/>
      <c r="H185" s="19"/>
      <c r="I185" s="117"/>
      <c r="J185" s="117"/>
      <c r="K185" s="117"/>
      <c r="L185" s="19"/>
      <c r="M185" s="200"/>
      <c r="N185" s="240"/>
    </row>
    <row r="186" spans="1:14" ht="12.75" customHeight="1" x14ac:dyDescent="0.2">
      <c r="A186" s="9"/>
      <c r="B186" s="9"/>
      <c r="C186" s="9" t="s">
        <v>136</v>
      </c>
      <c r="D186" s="9" t="s">
        <v>68</v>
      </c>
      <c r="E186" s="10"/>
      <c r="F186" s="11" t="s">
        <v>269</v>
      </c>
      <c r="G186" s="100">
        <v>2350</v>
      </c>
      <c r="H186" s="3">
        <v>2469.2199999999998</v>
      </c>
      <c r="L186" s="3">
        <f t="shared" ref="L186:L191" si="14">H186+I186</f>
        <v>2469.2199999999998</v>
      </c>
      <c r="M186" s="214">
        <v>2703</v>
      </c>
      <c r="N186" s="148">
        <f t="shared" ref="N186:N210" si="15">L186-M186</f>
        <v>-233.7800000000002</v>
      </c>
    </row>
    <row r="187" spans="1:14" ht="12.75" customHeight="1" x14ac:dyDescent="0.2">
      <c r="A187" s="9"/>
      <c r="B187" s="9"/>
      <c r="C187" s="22">
        <v>614</v>
      </c>
      <c r="D187" s="22">
        <v>111</v>
      </c>
      <c r="E187" s="10"/>
      <c r="F187" s="11" t="s">
        <v>141</v>
      </c>
      <c r="G187" s="100">
        <v>400</v>
      </c>
      <c r="H187" s="3">
        <v>0</v>
      </c>
      <c r="L187" s="3">
        <f t="shared" si="14"/>
        <v>0</v>
      </c>
      <c r="M187" s="214">
        <v>0</v>
      </c>
      <c r="N187" s="148">
        <f t="shared" si="15"/>
        <v>0</v>
      </c>
    </row>
    <row r="188" spans="1:14" ht="12.75" customHeight="1" x14ac:dyDescent="0.2">
      <c r="A188" s="9"/>
      <c r="B188" s="9"/>
      <c r="C188" s="9" t="s">
        <v>270</v>
      </c>
      <c r="D188" s="9" t="s">
        <v>68</v>
      </c>
      <c r="E188" s="10"/>
      <c r="F188" s="11" t="s">
        <v>271</v>
      </c>
      <c r="G188" s="100">
        <v>300</v>
      </c>
      <c r="H188" s="3">
        <v>400</v>
      </c>
      <c r="L188" s="3">
        <f t="shared" si="14"/>
        <v>400</v>
      </c>
      <c r="M188" s="214">
        <v>408</v>
      </c>
      <c r="N188" s="148">
        <f t="shared" si="15"/>
        <v>-8</v>
      </c>
    </row>
    <row r="189" spans="1:14" ht="12.75" customHeight="1" x14ac:dyDescent="0.2">
      <c r="A189" s="9"/>
      <c r="B189" s="9"/>
      <c r="C189" s="9" t="s">
        <v>143</v>
      </c>
      <c r="D189" s="9" t="s">
        <v>68</v>
      </c>
      <c r="E189" s="10"/>
      <c r="F189" s="11" t="s">
        <v>272</v>
      </c>
      <c r="G189" s="100">
        <v>235</v>
      </c>
      <c r="H189" s="3">
        <v>335</v>
      </c>
      <c r="L189" s="3">
        <f t="shared" si="14"/>
        <v>335</v>
      </c>
      <c r="M189" s="214">
        <v>309.35000000000002</v>
      </c>
      <c r="N189" s="148">
        <f t="shared" si="15"/>
        <v>25.649999999999977</v>
      </c>
    </row>
    <row r="190" spans="1:14" ht="12.75" customHeight="1" x14ac:dyDescent="0.2">
      <c r="A190" s="9"/>
      <c r="B190" s="9"/>
      <c r="C190" s="9" t="s">
        <v>147</v>
      </c>
      <c r="D190" s="9" t="s">
        <v>68</v>
      </c>
      <c r="E190" s="10"/>
      <c r="F190" s="11" t="s">
        <v>148</v>
      </c>
      <c r="G190" s="100">
        <v>35</v>
      </c>
      <c r="H190" s="3">
        <v>85</v>
      </c>
      <c r="L190" s="3">
        <f t="shared" si="14"/>
        <v>85</v>
      </c>
      <c r="M190" s="214">
        <v>45.71</v>
      </c>
      <c r="N190" s="148">
        <f t="shared" si="15"/>
        <v>39.29</v>
      </c>
    </row>
    <row r="191" spans="1:14" ht="12.75" customHeight="1" x14ac:dyDescent="0.2">
      <c r="A191" s="9"/>
      <c r="B191" s="9"/>
      <c r="C191" s="9" t="s">
        <v>149</v>
      </c>
      <c r="D191" s="9" t="s">
        <v>68</v>
      </c>
      <c r="E191" s="10"/>
      <c r="F191" s="11" t="s">
        <v>150</v>
      </c>
      <c r="G191" s="100">
        <v>310</v>
      </c>
      <c r="H191" s="3">
        <v>410</v>
      </c>
      <c r="L191" s="3">
        <f t="shared" si="14"/>
        <v>410</v>
      </c>
      <c r="M191" s="214">
        <v>437.2</v>
      </c>
      <c r="N191" s="148">
        <f t="shared" si="15"/>
        <v>-27.199999999999989</v>
      </c>
    </row>
    <row r="192" spans="1:14" ht="12.75" customHeight="1" x14ac:dyDescent="0.2">
      <c r="A192" s="9"/>
      <c r="B192" s="9"/>
      <c r="C192" s="9" t="s">
        <v>151</v>
      </c>
      <c r="D192" s="9" t="s">
        <v>68</v>
      </c>
      <c r="E192" s="10"/>
      <c r="F192" s="11" t="s">
        <v>152</v>
      </c>
      <c r="G192" s="100">
        <v>25</v>
      </c>
      <c r="H192" s="3">
        <v>25</v>
      </c>
      <c r="L192" s="3">
        <v>25</v>
      </c>
      <c r="M192" s="214">
        <v>24.94</v>
      </c>
      <c r="N192" s="148">
        <f t="shared" si="15"/>
        <v>5.9999999999998721E-2</v>
      </c>
    </row>
    <row r="193" spans="1:14" ht="12.75" customHeight="1" x14ac:dyDescent="0.2">
      <c r="A193" s="9"/>
      <c r="B193" s="9"/>
      <c r="C193" s="9" t="s">
        <v>153</v>
      </c>
      <c r="D193" s="9" t="s">
        <v>68</v>
      </c>
      <c r="E193" s="10"/>
      <c r="F193" s="11" t="s">
        <v>154</v>
      </c>
      <c r="G193" s="100">
        <v>70</v>
      </c>
      <c r="H193" s="3">
        <v>120</v>
      </c>
      <c r="L193" s="3">
        <f>H193+I193</f>
        <v>120</v>
      </c>
      <c r="M193" s="214">
        <v>93.67</v>
      </c>
      <c r="N193" s="148">
        <f t="shared" si="15"/>
        <v>26.33</v>
      </c>
    </row>
    <row r="194" spans="1:14" ht="12.75" customHeight="1" x14ac:dyDescent="0.2">
      <c r="A194" s="9"/>
      <c r="B194" s="9"/>
      <c r="C194" s="9" t="s">
        <v>155</v>
      </c>
      <c r="D194" s="9" t="s">
        <v>68</v>
      </c>
      <c r="E194" s="10"/>
      <c r="F194" s="11" t="s">
        <v>156</v>
      </c>
      <c r="G194" s="100">
        <v>35</v>
      </c>
      <c r="H194" s="3">
        <v>35</v>
      </c>
      <c r="L194" s="3">
        <v>35</v>
      </c>
      <c r="M194" s="214">
        <v>31.21</v>
      </c>
      <c r="N194" s="148">
        <f t="shared" si="15"/>
        <v>3.7899999999999991</v>
      </c>
    </row>
    <row r="195" spans="1:14" ht="12.75" customHeight="1" x14ac:dyDescent="0.2">
      <c r="A195" s="9"/>
      <c r="B195" s="9"/>
      <c r="C195" s="9" t="s">
        <v>157</v>
      </c>
      <c r="D195" s="9" t="s">
        <v>68</v>
      </c>
      <c r="E195" s="10"/>
      <c r="F195" s="11" t="s">
        <v>158</v>
      </c>
      <c r="G195" s="100">
        <v>125</v>
      </c>
      <c r="H195" s="3">
        <v>125</v>
      </c>
      <c r="L195" s="3">
        <v>125</v>
      </c>
      <c r="M195" s="214">
        <v>148.29</v>
      </c>
      <c r="N195" s="148">
        <f t="shared" si="15"/>
        <v>-23.289999999999992</v>
      </c>
    </row>
    <row r="196" spans="1:14" ht="12.75" customHeight="1" x14ac:dyDescent="0.2">
      <c r="A196" s="9"/>
      <c r="B196" s="9"/>
      <c r="C196" s="9" t="s">
        <v>159</v>
      </c>
      <c r="D196" s="9" t="s">
        <v>68</v>
      </c>
      <c r="E196" s="10"/>
      <c r="F196" s="11" t="s">
        <v>273</v>
      </c>
      <c r="G196" s="100">
        <v>9</v>
      </c>
      <c r="H196" s="3">
        <v>9</v>
      </c>
      <c r="L196" s="3">
        <v>9</v>
      </c>
      <c r="M196" s="214">
        <v>11.88</v>
      </c>
      <c r="N196" s="148">
        <f t="shared" si="15"/>
        <v>-2.8800000000000008</v>
      </c>
    </row>
    <row r="197" spans="1:14" ht="12.75" customHeight="1" x14ac:dyDescent="0.2">
      <c r="A197" s="9"/>
      <c r="B197" s="9"/>
      <c r="C197" s="9" t="s">
        <v>161</v>
      </c>
      <c r="D197" s="9" t="s">
        <v>68</v>
      </c>
      <c r="E197" s="10"/>
      <c r="F197" s="11" t="s">
        <v>274</v>
      </c>
      <c r="G197" s="100">
        <v>40</v>
      </c>
      <c r="H197" s="3">
        <v>40</v>
      </c>
      <c r="L197" s="3">
        <v>40</v>
      </c>
      <c r="M197" s="214">
        <v>106.46</v>
      </c>
      <c r="N197" s="148">
        <f t="shared" si="15"/>
        <v>-66.459999999999994</v>
      </c>
    </row>
    <row r="198" spans="1:14" ht="12.75" customHeight="1" x14ac:dyDescent="0.2">
      <c r="A198" s="9"/>
      <c r="B198" s="9"/>
      <c r="C198" s="9" t="s">
        <v>163</v>
      </c>
      <c r="D198" s="9" t="s">
        <v>68</v>
      </c>
      <c r="E198" s="10"/>
      <c r="F198" s="11" t="s">
        <v>164</v>
      </c>
      <c r="G198" s="100">
        <v>110</v>
      </c>
      <c r="H198" s="3">
        <v>110</v>
      </c>
      <c r="L198" s="3">
        <v>110</v>
      </c>
      <c r="M198" s="214">
        <v>100</v>
      </c>
      <c r="N198" s="148">
        <f t="shared" si="15"/>
        <v>10</v>
      </c>
    </row>
    <row r="199" spans="1:14" ht="12.75" customHeight="1" x14ac:dyDescent="0.2">
      <c r="A199" s="9"/>
      <c r="B199" s="9"/>
      <c r="C199" s="9" t="s">
        <v>165</v>
      </c>
      <c r="D199" s="9" t="s">
        <v>68</v>
      </c>
      <c r="E199" s="10"/>
      <c r="F199" s="11" t="s">
        <v>166</v>
      </c>
      <c r="G199" s="100">
        <v>65</v>
      </c>
      <c r="H199" s="3">
        <v>65</v>
      </c>
      <c r="L199" s="3">
        <v>65</v>
      </c>
      <c r="M199" s="214">
        <v>37.729999999999997</v>
      </c>
      <c r="N199" s="148">
        <f t="shared" si="15"/>
        <v>27.270000000000003</v>
      </c>
    </row>
    <row r="200" spans="1:14" ht="12.75" customHeight="1" x14ac:dyDescent="0.2">
      <c r="A200" s="9"/>
      <c r="B200" s="9"/>
      <c r="C200" s="9" t="s">
        <v>167</v>
      </c>
      <c r="D200" s="9" t="s">
        <v>68</v>
      </c>
      <c r="E200" s="10"/>
      <c r="F200" s="11" t="s">
        <v>168</v>
      </c>
      <c r="G200" s="100">
        <v>149</v>
      </c>
      <c r="H200" s="3">
        <v>149</v>
      </c>
      <c r="L200" s="3">
        <v>149</v>
      </c>
      <c r="M200" s="214">
        <v>142.94999999999999</v>
      </c>
      <c r="N200" s="148">
        <f t="shared" si="15"/>
        <v>6.0500000000000114</v>
      </c>
    </row>
    <row r="201" spans="1:14" ht="12.75" customHeight="1" x14ac:dyDescent="0.2">
      <c r="A201" s="9"/>
      <c r="B201" s="9"/>
      <c r="C201" s="9" t="s">
        <v>176</v>
      </c>
      <c r="D201" s="9" t="s">
        <v>68</v>
      </c>
      <c r="E201" s="10"/>
      <c r="F201" s="11" t="s">
        <v>177</v>
      </c>
      <c r="G201" s="100">
        <v>220</v>
      </c>
      <c r="H201" s="3">
        <v>228.61</v>
      </c>
      <c r="L201" s="3">
        <f>SUM(H201:I201)</f>
        <v>228.61</v>
      </c>
      <c r="M201" s="214">
        <v>136.41999999999999</v>
      </c>
      <c r="N201" s="148">
        <f t="shared" si="15"/>
        <v>92.190000000000026</v>
      </c>
    </row>
    <row r="202" spans="1:14" ht="12.75" customHeight="1" x14ac:dyDescent="0.2">
      <c r="A202" s="9"/>
      <c r="B202" s="9"/>
      <c r="C202" s="9" t="s">
        <v>189</v>
      </c>
      <c r="D202" s="9" t="s">
        <v>68</v>
      </c>
      <c r="E202" s="10"/>
      <c r="F202" s="11" t="s">
        <v>190</v>
      </c>
      <c r="G202" s="100">
        <v>6</v>
      </c>
      <c r="H202" s="3">
        <v>6</v>
      </c>
      <c r="L202" s="3">
        <v>6</v>
      </c>
      <c r="M202" s="214">
        <v>0</v>
      </c>
      <c r="N202" s="148">
        <f t="shared" si="15"/>
        <v>6</v>
      </c>
    </row>
    <row r="203" spans="1:14" ht="12.75" customHeight="1" x14ac:dyDescent="0.2">
      <c r="A203" s="9"/>
      <c r="B203" s="9"/>
      <c r="C203" s="9" t="s">
        <v>209</v>
      </c>
      <c r="D203" s="9" t="s">
        <v>68</v>
      </c>
      <c r="E203" s="10"/>
      <c r="F203" s="11" t="s">
        <v>275</v>
      </c>
      <c r="G203" s="100">
        <v>35</v>
      </c>
      <c r="H203" s="3">
        <v>35</v>
      </c>
      <c r="L203" s="3">
        <v>35</v>
      </c>
      <c r="M203" s="214">
        <v>25.09</v>
      </c>
      <c r="N203" s="148">
        <f t="shared" si="15"/>
        <v>9.91</v>
      </c>
    </row>
    <row r="204" spans="1:14" ht="12.75" customHeight="1" x14ac:dyDescent="0.2">
      <c r="A204" s="9"/>
      <c r="B204" s="9"/>
      <c r="C204" s="9" t="s">
        <v>217</v>
      </c>
      <c r="D204" s="9" t="s">
        <v>68</v>
      </c>
      <c r="E204" s="10"/>
      <c r="F204" s="11" t="s">
        <v>218</v>
      </c>
      <c r="G204" s="100">
        <v>290</v>
      </c>
      <c r="H204" s="3">
        <v>290</v>
      </c>
      <c r="L204" s="3">
        <v>290</v>
      </c>
      <c r="M204" s="214">
        <v>294</v>
      </c>
      <c r="N204" s="148">
        <f t="shared" si="15"/>
        <v>-4</v>
      </c>
    </row>
    <row r="205" spans="1:14" ht="12.75" customHeight="1" x14ac:dyDescent="0.2">
      <c r="A205" s="9"/>
      <c r="B205" s="9"/>
      <c r="C205" s="22">
        <v>637004</v>
      </c>
      <c r="D205" s="22">
        <v>111</v>
      </c>
      <c r="E205" s="10"/>
      <c r="F205" s="11" t="s">
        <v>302</v>
      </c>
      <c r="G205" s="100">
        <v>0</v>
      </c>
      <c r="H205" s="3">
        <v>0</v>
      </c>
      <c r="L205" s="3">
        <v>0</v>
      </c>
      <c r="M205" s="214">
        <v>6.96</v>
      </c>
      <c r="N205" s="148">
        <f t="shared" si="15"/>
        <v>-6.96</v>
      </c>
    </row>
    <row r="206" spans="1:14" ht="12.75" customHeight="1" x14ac:dyDescent="0.2">
      <c r="A206" s="9"/>
      <c r="B206" s="9"/>
      <c r="C206" s="9" t="s">
        <v>233</v>
      </c>
      <c r="D206" s="9" t="s">
        <v>68</v>
      </c>
      <c r="E206" s="10"/>
      <c r="F206" s="11" t="s">
        <v>234</v>
      </c>
      <c r="G206" s="100">
        <v>20</v>
      </c>
      <c r="H206" s="3">
        <v>20</v>
      </c>
      <c r="L206" s="3">
        <v>20</v>
      </c>
      <c r="M206" s="214">
        <v>0</v>
      </c>
      <c r="N206" s="148">
        <f t="shared" si="15"/>
        <v>20</v>
      </c>
    </row>
    <row r="207" spans="1:14" ht="12.75" customHeight="1" x14ac:dyDescent="0.2">
      <c r="A207" s="9"/>
      <c r="B207" s="9"/>
      <c r="C207" s="22">
        <v>637016</v>
      </c>
      <c r="D207" s="22">
        <v>41</v>
      </c>
      <c r="E207" s="10"/>
      <c r="F207" s="11" t="s">
        <v>234</v>
      </c>
      <c r="G207" s="100">
        <v>0</v>
      </c>
      <c r="H207" s="3">
        <v>0</v>
      </c>
      <c r="L207" s="3">
        <v>0</v>
      </c>
      <c r="M207" s="214">
        <v>24.99</v>
      </c>
      <c r="N207" s="148">
        <f t="shared" si="15"/>
        <v>-24.99</v>
      </c>
    </row>
    <row r="208" spans="1:14" ht="12.75" customHeight="1" x14ac:dyDescent="0.2">
      <c r="A208" s="9"/>
      <c r="B208" s="9"/>
      <c r="C208" s="9" t="s">
        <v>237</v>
      </c>
      <c r="D208" s="9" t="s">
        <v>68</v>
      </c>
      <c r="E208" s="10"/>
      <c r="F208" s="11" t="s">
        <v>276</v>
      </c>
      <c r="G208" s="100">
        <v>100</v>
      </c>
      <c r="H208" s="3">
        <v>100</v>
      </c>
      <c r="L208" s="3">
        <v>100</v>
      </c>
      <c r="M208" s="214">
        <v>0</v>
      </c>
      <c r="N208" s="148">
        <f t="shared" si="15"/>
        <v>100</v>
      </c>
    </row>
    <row r="209" spans="1:14" ht="12.75" customHeight="1" x14ac:dyDescent="0.2">
      <c r="A209" s="25"/>
      <c r="B209" s="25"/>
      <c r="C209" s="25" t="s">
        <v>252</v>
      </c>
      <c r="D209" s="25" t="s">
        <v>68</v>
      </c>
      <c r="E209" s="26"/>
      <c r="F209" s="27" t="s">
        <v>253</v>
      </c>
      <c r="G209" s="100">
        <v>12</v>
      </c>
      <c r="H209" s="3">
        <v>12</v>
      </c>
      <c r="L209" s="3">
        <v>12</v>
      </c>
      <c r="M209" s="214">
        <v>8</v>
      </c>
      <c r="N209" s="148">
        <f t="shared" si="15"/>
        <v>4</v>
      </c>
    </row>
    <row r="210" spans="1:14" ht="12.75" customHeight="1" thickBot="1" x14ac:dyDescent="0.25">
      <c r="A210" s="41"/>
      <c r="B210" s="42"/>
      <c r="C210" s="43">
        <v>642015</v>
      </c>
      <c r="D210" s="43">
        <v>111</v>
      </c>
      <c r="E210" s="44"/>
      <c r="F210" s="45" t="s">
        <v>259</v>
      </c>
      <c r="G210" s="104">
        <v>0</v>
      </c>
      <c r="H210" s="46">
        <v>0</v>
      </c>
      <c r="I210" s="121"/>
      <c r="J210" s="121"/>
      <c r="K210" s="121"/>
      <c r="L210" s="46">
        <v>0</v>
      </c>
      <c r="M210" s="231">
        <v>0</v>
      </c>
      <c r="N210" s="155">
        <f t="shared" si="15"/>
        <v>0</v>
      </c>
    </row>
    <row r="211" spans="1:14" ht="12.75" customHeight="1" thickBot="1" x14ac:dyDescent="0.25">
      <c r="A211" s="29"/>
      <c r="B211" s="30" t="s">
        <v>277</v>
      </c>
      <c r="C211" s="30"/>
      <c r="D211" s="30"/>
      <c r="E211" s="31"/>
      <c r="F211" s="39" t="s">
        <v>268</v>
      </c>
      <c r="G211" s="102">
        <f>SUM(G186:G210)</f>
        <v>4941</v>
      </c>
      <c r="H211" s="33">
        <f>SUM(H186:H210)</f>
        <v>5068.829999999999</v>
      </c>
      <c r="I211" s="120">
        <f>SUM(I186:I210)</f>
        <v>0</v>
      </c>
      <c r="J211" s="120"/>
      <c r="K211" s="120"/>
      <c r="L211" s="33">
        <f>SUM(L186:L210)</f>
        <v>5068.829999999999</v>
      </c>
      <c r="M211" s="208">
        <f>SUM(M186:M210)</f>
        <v>5095.8499999999995</v>
      </c>
      <c r="N211" s="210">
        <f>SUM(N186:N210)</f>
        <v>-27.020000000000124</v>
      </c>
    </row>
    <row r="212" spans="1:14" ht="12.75" customHeight="1" x14ac:dyDescent="0.2">
      <c r="A212" s="16"/>
      <c r="B212" s="16" t="s">
        <v>278</v>
      </c>
      <c r="C212" s="16"/>
      <c r="D212" s="16"/>
      <c r="E212" s="17"/>
      <c r="F212" s="18" t="s">
        <v>279</v>
      </c>
      <c r="G212" s="99"/>
      <c r="H212" s="19"/>
      <c r="I212" s="117"/>
      <c r="J212" s="117"/>
      <c r="K212" s="117"/>
      <c r="L212" s="19"/>
      <c r="M212" s="200"/>
      <c r="N212" s="240"/>
    </row>
    <row r="213" spans="1:14" ht="12.75" customHeight="1" x14ac:dyDescent="0.2">
      <c r="A213" s="9"/>
      <c r="B213" s="9"/>
      <c r="C213" s="22">
        <v>621</v>
      </c>
      <c r="D213" s="22" t="s">
        <v>68</v>
      </c>
      <c r="E213" s="10"/>
      <c r="F213" s="11" t="s">
        <v>280</v>
      </c>
      <c r="G213" s="100">
        <v>0</v>
      </c>
      <c r="H213" s="3">
        <v>24.91</v>
      </c>
      <c r="L213" s="3">
        <f t="shared" ref="L213:L227" si="16">H213+I213</f>
        <v>24.91</v>
      </c>
      <c r="M213" s="214">
        <v>24.9</v>
      </c>
      <c r="N213" s="148">
        <f t="shared" ref="N213:N227" si="17">L213-M213</f>
        <v>1.0000000000001563E-2</v>
      </c>
    </row>
    <row r="214" spans="1:14" ht="12.75" customHeight="1" x14ac:dyDescent="0.2">
      <c r="A214" s="25"/>
      <c r="B214" s="25"/>
      <c r="C214" s="34">
        <v>625002</v>
      </c>
      <c r="D214" s="34">
        <v>111</v>
      </c>
      <c r="E214" s="26"/>
      <c r="F214" s="27" t="s">
        <v>537</v>
      </c>
      <c r="G214" s="101">
        <v>0</v>
      </c>
      <c r="H214" s="28">
        <v>7</v>
      </c>
      <c r="I214" s="119"/>
      <c r="J214" s="119"/>
      <c r="K214" s="119"/>
      <c r="L214" s="28">
        <f t="shared" si="16"/>
        <v>7</v>
      </c>
      <c r="M214" s="217">
        <v>7</v>
      </c>
      <c r="N214" s="148">
        <f t="shared" si="17"/>
        <v>0</v>
      </c>
    </row>
    <row r="215" spans="1:14" ht="12.75" customHeight="1" x14ac:dyDescent="0.2">
      <c r="A215" s="25"/>
      <c r="B215" s="25"/>
      <c r="C215" s="34">
        <v>625003</v>
      </c>
      <c r="D215" s="34">
        <v>111</v>
      </c>
      <c r="E215" s="26"/>
      <c r="F215" s="27" t="s">
        <v>152</v>
      </c>
      <c r="G215" s="101">
        <v>0</v>
      </c>
      <c r="H215" s="28">
        <v>0.71</v>
      </c>
      <c r="I215" s="119"/>
      <c r="J215" s="119"/>
      <c r="K215" s="119"/>
      <c r="L215" s="28">
        <f t="shared" si="16"/>
        <v>0.71</v>
      </c>
      <c r="M215" s="217">
        <v>0.71</v>
      </c>
      <c r="N215" s="148">
        <f t="shared" si="17"/>
        <v>0</v>
      </c>
    </row>
    <row r="216" spans="1:14" ht="12.75" customHeight="1" x14ac:dyDescent="0.2">
      <c r="A216" s="25"/>
      <c r="B216" s="25"/>
      <c r="C216" s="34">
        <v>625004</v>
      </c>
      <c r="D216" s="34">
        <v>111</v>
      </c>
      <c r="E216" s="26"/>
      <c r="F216" s="27" t="s">
        <v>538</v>
      </c>
      <c r="G216" s="101">
        <v>0</v>
      </c>
      <c r="H216" s="28">
        <v>1.5</v>
      </c>
      <c r="I216" s="119"/>
      <c r="J216" s="119"/>
      <c r="K216" s="119"/>
      <c r="L216" s="28">
        <f t="shared" si="16"/>
        <v>1.5</v>
      </c>
      <c r="M216" s="217">
        <v>1.5</v>
      </c>
      <c r="N216" s="148">
        <f t="shared" si="17"/>
        <v>0</v>
      </c>
    </row>
    <row r="217" spans="1:14" ht="12.75" customHeight="1" x14ac:dyDescent="0.2">
      <c r="A217" s="25"/>
      <c r="B217" s="25"/>
      <c r="C217" s="34">
        <v>625007</v>
      </c>
      <c r="D217" s="34">
        <v>111</v>
      </c>
      <c r="E217" s="26"/>
      <c r="F217" s="27" t="s">
        <v>158</v>
      </c>
      <c r="G217" s="101">
        <v>0</v>
      </c>
      <c r="H217" s="28">
        <v>2.36</v>
      </c>
      <c r="I217" s="119"/>
      <c r="J217" s="119"/>
      <c r="K217" s="119"/>
      <c r="L217" s="28">
        <f t="shared" si="16"/>
        <v>2.36</v>
      </c>
      <c r="M217" s="217">
        <v>2.36</v>
      </c>
      <c r="N217" s="148">
        <f t="shared" si="17"/>
        <v>0</v>
      </c>
    </row>
    <row r="218" spans="1:14" ht="12.75" customHeight="1" x14ac:dyDescent="0.2">
      <c r="A218" s="25"/>
      <c r="B218" s="25"/>
      <c r="C218" s="34">
        <v>631001</v>
      </c>
      <c r="D218" s="34">
        <v>111</v>
      </c>
      <c r="E218" s="26"/>
      <c r="F218" s="27" t="s">
        <v>162</v>
      </c>
      <c r="G218" s="101">
        <v>0</v>
      </c>
      <c r="H218" s="28">
        <v>0</v>
      </c>
      <c r="I218" s="119"/>
      <c r="J218" s="119"/>
      <c r="K218" s="119"/>
      <c r="L218" s="28">
        <f t="shared" si="16"/>
        <v>0</v>
      </c>
      <c r="M218" s="217">
        <v>0</v>
      </c>
      <c r="N218" s="148">
        <f t="shared" si="17"/>
        <v>0</v>
      </c>
    </row>
    <row r="219" spans="1:14" ht="12.75" customHeight="1" x14ac:dyDescent="0.2">
      <c r="A219" s="25"/>
      <c r="B219" s="25"/>
      <c r="C219" s="34">
        <v>632001</v>
      </c>
      <c r="D219" s="34">
        <v>111</v>
      </c>
      <c r="E219" s="26"/>
      <c r="F219" s="27" t="s">
        <v>164</v>
      </c>
      <c r="G219" s="101">
        <v>0</v>
      </c>
      <c r="H219" s="28">
        <v>58.95</v>
      </c>
      <c r="I219" s="119"/>
      <c r="J219" s="119"/>
      <c r="K219" s="119"/>
      <c r="L219" s="28">
        <f t="shared" si="16"/>
        <v>58.95</v>
      </c>
      <c r="M219" s="217">
        <v>58.95</v>
      </c>
      <c r="N219" s="148">
        <f t="shared" si="17"/>
        <v>0</v>
      </c>
    </row>
    <row r="220" spans="1:14" ht="12.75" customHeight="1" x14ac:dyDescent="0.2">
      <c r="A220" s="25"/>
      <c r="B220" s="25"/>
      <c r="C220" s="34">
        <v>632003</v>
      </c>
      <c r="D220" s="34">
        <v>111</v>
      </c>
      <c r="E220" s="26"/>
      <c r="F220" s="27" t="s">
        <v>168</v>
      </c>
      <c r="G220" s="101">
        <v>0</v>
      </c>
      <c r="H220" s="28">
        <v>5</v>
      </c>
      <c r="I220" s="119"/>
      <c r="J220" s="119"/>
      <c r="K220" s="119"/>
      <c r="L220" s="28">
        <f t="shared" si="16"/>
        <v>5</v>
      </c>
      <c r="M220" s="217">
        <v>5</v>
      </c>
      <c r="N220" s="148">
        <f t="shared" si="17"/>
        <v>0</v>
      </c>
    </row>
    <row r="221" spans="1:14" ht="12.75" customHeight="1" x14ac:dyDescent="0.2">
      <c r="A221" s="25"/>
      <c r="B221" s="25"/>
      <c r="C221" s="34">
        <v>633006</v>
      </c>
      <c r="D221" s="34">
        <v>111</v>
      </c>
      <c r="E221" s="26"/>
      <c r="F221" s="27" t="s">
        <v>177</v>
      </c>
      <c r="G221" s="101">
        <v>0</v>
      </c>
      <c r="H221" s="28">
        <v>10</v>
      </c>
      <c r="I221" s="119"/>
      <c r="J221" s="119"/>
      <c r="K221" s="119"/>
      <c r="L221" s="28">
        <f t="shared" si="16"/>
        <v>10</v>
      </c>
      <c r="M221" s="217">
        <v>10</v>
      </c>
      <c r="N221" s="148">
        <f t="shared" si="17"/>
        <v>0</v>
      </c>
    </row>
    <row r="222" spans="1:14" ht="12.75" customHeight="1" x14ac:dyDescent="0.2">
      <c r="A222" s="25"/>
      <c r="B222" s="25"/>
      <c r="C222" s="34">
        <v>633016</v>
      </c>
      <c r="D222" s="34">
        <v>111</v>
      </c>
      <c r="E222" s="26"/>
      <c r="F222" s="27" t="s">
        <v>197</v>
      </c>
      <c r="G222" s="101">
        <v>0</v>
      </c>
      <c r="H222" s="28">
        <v>17.5</v>
      </c>
      <c r="I222" s="119"/>
      <c r="J222" s="119"/>
      <c r="K222" s="119"/>
      <c r="L222" s="28">
        <f t="shared" si="16"/>
        <v>17.5</v>
      </c>
      <c r="M222" s="217">
        <v>17.5</v>
      </c>
      <c r="N222" s="148">
        <f t="shared" si="17"/>
        <v>0</v>
      </c>
    </row>
    <row r="223" spans="1:14" ht="12.75" customHeight="1" x14ac:dyDescent="0.2">
      <c r="A223" s="25"/>
      <c r="B223" s="25"/>
      <c r="C223" s="34">
        <v>634001</v>
      </c>
      <c r="D223" s="34">
        <v>111</v>
      </c>
      <c r="E223" s="26"/>
      <c r="F223" s="27" t="s">
        <v>281</v>
      </c>
      <c r="G223" s="101">
        <v>0</v>
      </c>
      <c r="H223" s="28">
        <v>6.63</v>
      </c>
      <c r="I223" s="119"/>
      <c r="J223" s="119"/>
      <c r="K223" s="119"/>
      <c r="L223" s="28">
        <f t="shared" si="16"/>
        <v>6.63</v>
      </c>
      <c r="M223" s="217">
        <v>6.63</v>
      </c>
      <c r="N223" s="148">
        <f t="shared" si="17"/>
        <v>0</v>
      </c>
    </row>
    <row r="224" spans="1:14" ht="12.75" customHeight="1" x14ac:dyDescent="0.2">
      <c r="A224" s="25"/>
      <c r="B224" s="25"/>
      <c r="C224" s="34">
        <v>637007</v>
      </c>
      <c r="D224" s="34">
        <v>111</v>
      </c>
      <c r="E224" s="26"/>
      <c r="F224" s="27" t="s">
        <v>282</v>
      </c>
      <c r="G224" s="101">
        <v>0</v>
      </c>
      <c r="H224" s="28">
        <v>51.6</v>
      </c>
      <c r="I224" s="119"/>
      <c r="J224" s="119"/>
      <c r="K224" s="119"/>
      <c r="L224" s="28">
        <f t="shared" si="16"/>
        <v>51.6</v>
      </c>
      <c r="M224" s="217">
        <v>51.6</v>
      </c>
      <c r="N224" s="148">
        <f t="shared" si="17"/>
        <v>0</v>
      </c>
    </row>
    <row r="225" spans="1:14" ht="12.75" customHeight="1" x14ac:dyDescent="0.2">
      <c r="A225" s="25"/>
      <c r="B225" s="25"/>
      <c r="C225" s="34">
        <v>637014</v>
      </c>
      <c r="D225" s="34">
        <v>111</v>
      </c>
      <c r="E225" s="26"/>
      <c r="F225" s="27" t="s">
        <v>230</v>
      </c>
      <c r="G225" s="101">
        <v>0</v>
      </c>
      <c r="H225" s="28">
        <v>0</v>
      </c>
      <c r="I225" s="119"/>
      <c r="J225" s="119"/>
      <c r="K225" s="119"/>
      <c r="L225" s="28">
        <f t="shared" si="16"/>
        <v>0</v>
      </c>
      <c r="M225" s="217">
        <v>0</v>
      </c>
      <c r="N225" s="148">
        <f t="shared" si="17"/>
        <v>0</v>
      </c>
    </row>
    <row r="226" spans="1:14" ht="12.75" customHeight="1" x14ac:dyDescent="0.2">
      <c r="A226" s="25"/>
      <c r="B226" s="25"/>
      <c r="C226" s="34">
        <v>637026</v>
      </c>
      <c r="D226" s="34">
        <v>111</v>
      </c>
      <c r="E226" s="26"/>
      <c r="F226" s="27" t="s">
        <v>283</v>
      </c>
      <c r="G226" s="101">
        <v>0</v>
      </c>
      <c r="H226" s="28">
        <v>199.3</v>
      </c>
      <c r="I226" s="119"/>
      <c r="J226" s="119"/>
      <c r="K226" s="119"/>
      <c r="L226" s="28">
        <f t="shared" si="16"/>
        <v>199.3</v>
      </c>
      <c r="M226" s="217">
        <v>199.3</v>
      </c>
      <c r="N226" s="148">
        <f t="shared" si="17"/>
        <v>0</v>
      </c>
    </row>
    <row r="227" spans="1:14" ht="12.75" customHeight="1" thickBot="1" x14ac:dyDescent="0.25">
      <c r="A227" s="25"/>
      <c r="B227" s="25"/>
      <c r="C227" s="34" t="s">
        <v>239</v>
      </c>
      <c r="D227" s="34" t="s">
        <v>68</v>
      </c>
      <c r="E227" s="26"/>
      <c r="F227" s="27" t="s">
        <v>284</v>
      </c>
      <c r="G227" s="101">
        <v>0</v>
      </c>
      <c r="H227" s="28">
        <v>89.1</v>
      </c>
      <c r="I227" s="119"/>
      <c r="J227" s="119"/>
      <c r="K227" s="119"/>
      <c r="L227" s="28">
        <f t="shared" si="16"/>
        <v>89.1</v>
      </c>
      <c r="M227" s="217">
        <v>89.1</v>
      </c>
      <c r="N227" s="155">
        <f t="shared" si="17"/>
        <v>0</v>
      </c>
    </row>
    <row r="228" spans="1:14" ht="12.75" customHeight="1" thickBot="1" x14ac:dyDescent="0.25">
      <c r="A228" s="29"/>
      <c r="B228" s="30" t="s">
        <v>285</v>
      </c>
      <c r="C228" s="30"/>
      <c r="D228" s="30"/>
      <c r="E228" s="31"/>
      <c r="F228" s="39" t="s">
        <v>279</v>
      </c>
      <c r="G228" s="102">
        <f>SUM(G213:G227)</f>
        <v>0</v>
      </c>
      <c r="H228" s="33">
        <f>SUM(H213:H227)</f>
        <v>474.56000000000006</v>
      </c>
      <c r="I228" s="120">
        <f>SUM(I213:I227)</f>
        <v>0</v>
      </c>
      <c r="J228" s="120"/>
      <c r="K228" s="120"/>
      <c r="L228" s="33">
        <f>SUM(L213:L227)</f>
        <v>474.56000000000006</v>
      </c>
      <c r="M228" s="208">
        <f>SUM(M213:M227)</f>
        <v>474.55000000000007</v>
      </c>
      <c r="N228" s="210">
        <f>SUM(N213:N227)</f>
        <v>1.0000000000001563E-2</v>
      </c>
    </row>
    <row r="229" spans="1:14" ht="12.75" customHeight="1" x14ac:dyDescent="0.2">
      <c r="A229" s="16"/>
      <c r="B229" s="16" t="s">
        <v>286</v>
      </c>
      <c r="C229" s="16"/>
      <c r="D229" s="16"/>
      <c r="E229" s="17"/>
      <c r="F229" s="18" t="s">
        <v>287</v>
      </c>
      <c r="G229" s="99"/>
      <c r="H229" s="19"/>
      <c r="I229" s="117"/>
      <c r="J229" s="117"/>
      <c r="K229" s="117"/>
      <c r="L229" s="19"/>
      <c r="M229" s="200"/>
      <c r="N229" s="240"/>
    </row>
    <row r="230" spans="1:14" ht="12.75" customHeight="1" x14ac:dyDescent="0.2">
      <c r="A230" s="9"/>
      <c r="B230" s="9"/>
      <c r="C230" s="9" t="s">
        <v>288</v>
      </c>
      <c r="D230" s="9" t="s">
        <v>11</v>
      </c>
      <c r="E230" s="10"/>
      <c r="F230" s="11" t="s">
        <v>289</v>
      </c>
      <c r="G230" s="100">
        <v>7000</v>
      </c>
      <c r="H230" s="3">
        <v>4000</v>
      </c>
      <c r="J230" s="118">
        <v>-558.72</v>
      </c>
      <c r="L230" s="3">
        <f>SUM(H230:K230)</f>
        <v>3441.2799999999997</v>
      </c>
      <c r="M230" s="214">
        <v>3441.28</v>
      </c>
      <c r="N230" s="148">
        <f>L230-M230</f>
        <v>0</v>
      </c>
    </row>
    <row r="231" spans="1:14" ht="12.75" customHeight="1" x14ac:dyDescent="0.2">
      <c r="A231" s="9"/>
      <c r="B231" s="9"/>
      <c r="C231" s="9" t="s">
        <v>264</v>
      </c>
      <c r="D231" s="9" t="s">
        <v>11</v>
      </c>
      <c r="E231" s="10"/>
      <c r="F231" s="11" t="s">
        <v>290</v>
      </c>
      <c r="G231" s="100">
        <v>290</v>
      </c>
      <c r="H231" s="3">
        <v>290</v>
      </c>
      <c r="J231" s="118">
        <v>-290</v>
      </c>
      <c r="L231" s="3">
        <f>SUM(H231:K231)</f>
        <v>0</v>
      </c>
      <c r="M231" s="214">
        <v>0</v>
      </c>
      <c r="N231" s="148">
        <f>L231-M231</f>
        <v>0</v>
      </c>
    </row>
    <row r="232" spans="1:14" ht="12.75" customHeight="1" thickBot="1" x14ac:dyDescent="0.25">
      <c r="A232" s="25"/>
      <c r="B232" s="25"/>
      <c r="C232" s="25" t="s">
        <v>291</v>
      </c>
      <c r="D232" s="25" t="s">
        <v>11</v>
      </c>
      <c r="E232" s="26"/>
      <c r="F232" s="27" t="s">
        <v>292</v>
      </c>
      <c r="G232" s="101">
        <v>100</v>
      </c>
      <c r="H232" s="28">
        <v>100</v>
      </c>
      <c r="I232" s="119"/>
      <c r="J232" s="119"/>
      <c r="K232" s="119"/>
      <c r="L232" s="28">
        <v>100</v>
      </c>
      <c r="M232" s="217">
        <v>94.42</v>
      </c>
      <c r="N232" s="155">
        <f>L232-M232</f>
        <v>5.5799999999999983</v>
      </c>
    </row>
    <row r="233" spans="1:14" ht="12.75" customHeight="1" thickBot="1" x14ac:dyDescent="0.25">
      <c r="A233" s="29"/>
      <c r="B233" s="30" t="s">
        <v>293</v>
      </c>
      <c r="C233" s="30"/>
      <c r="D233" s="30"/>
      <c r="E233" s="31"/>
      <c r="F233" s="39" t="s">
        <v>287</v>
      </c>
      <c r="G233" s="102">
        <f t="shared" ref="G233:M233" si="18">SUM(G230:G232)</f>
        <v>7390</v>
      </c>
      <c r="H233" s="33">
        <f t="shared" si="18"/>
        <v>4390</v>
      </c>
      <c r="I233" s="120">
        <f t="shared" si="18"/>
        <v>0</v>
      </c>
      <c r="J233" s="120">
        <f>SUM(J230:J232)</f>
        <v>-848.72</v>
      </c>
      <c r="K233" s="120"/>
      <c r="L233" s="33">
        <f t="shared" si="18"/>
        <v>3541.2799999999997</v>
      </c>
      <c r="M233" s="208">
        <f t="shared" si="18"/>
        <v>3535.7000000000003</v>
      </c>
      <c r="N233" s="210">
        <f>SUM(N230:N232)</f>
        <v>5.5799999999999983</v>
      </c>
    </row>
    <row r="234" spans="1:14" ht="12.75" customHeight="1" x14ac:dyDescent="0.2">
      <c r="A234" s="16"/>
      <c r="B234" s="16" t="s">
        <v>294</v>
      </c>
      <c r="C234" s="16"/>
      <c r="D234" s="16"/>
      <c r="E234" s="17"/>
      <c r="F234" s="18" t="s">
        <v>295</v>
      </c>
      <c r="G234" s="99"/>
      <c r="H234" s="19"/>
      <c r="I234" s="117"/>
      <c r="J234" s="117"/>
      <c r="K234" s="117"/>
      <c r="L234" s="19"/>
      <c r="M234" s="200"/>
      <c r="N234" s="240"/>
    </row>
    <row r="235" spans="1:14" ht="12.75" customHeight="1" thickBot="1" x14ac:dyDescent="0.25">
      <c r="A235" s="25"/>
      <c r="B235" s="25"/>
      <c r="C235" s="25" t="s">
        <v>239</v>
      </c>
      <c r="D235" s="25" t="s">
        <v>68</v>
      </c>
      <c r="E235" s="26"/>
      <c r="F235" s="27" t="s">
        <v>296</v>
      </c>
      <c r="G235" s="101">
        <v>26</v>
      </c>
      <c r="H235" s="28">
        <v>26</v>
      </c>
      <c r="I235" s="119"/>
      <c r="J235" s="119"/>
      <c r="K235" s="119"/>
      <c r="L235" s="28">
        <v>26</v>
      </c>
      <c r="M235" s="217">
        <v>26.4</v>
      </c>
      <c r="N235" s="155">
        <f>L235-M235</f>
        <v>-0.39999999999999858</v>
      </c>
    </row>
    <row r="236" spans="1:14" ht="12.75" customHeight="1" thickBot="1" x14ac:dyDescent="0.25">
      <c r="A236" s="29"/>
      <c r="B236" s="30" t="s">
        <v>297</v>
      </c>
      <c r="C236" s="30"/>
      <c r="D236" s="30"/>
      <c r="E236" s="31"/>
      <c r="F236" s="39" t="s">
        <v>295</v>
      </c>
      <c r="G236" s="102">
        <f>SUM(G235)</f>
        <v>26</v>
      </c>
      <c r="H236" s="33">
        <f>SUM(H235)</f>
        <v>26</v>
      </c>
      <c r="I236" s="120">
        <f>SUM(I234:I235)</f>
        <v>0</v>
      </c>
      <c r="J236" s="120"/>
      <c r="K236" s="120"/>
      <c r="L236" s="33">
        <f>SUM(L235)</f>
        <v>26</v>
      </c>
      <c r="M236" s="208">
        <f>SUM(M235)</f>
        <v>26.4</v>
      </c>
      <c r="N236" s="210">
        <f>SUM(N235)</f>
        <v>-0.39999999999999858</v>
      </c>
    </row>
    <row r="237" spans="1:14" ht="12.75" customHeight="1" x14ac:dyDescent="0.2">
      <c r="A237" s="16"/>
      <c r="B237" s="16" t="s">
        <v>298</v>
      </c>
      <c r="C237" s="16"/>
      <c r="D237" s="16"/>
      <c r="E237" s="17"/>
      <c r="F237" s="18" t="s">
        <v>299</v>
      </c>
      <c r="G237" s="99"/>
      <c r="H237" s="19"/>
      <c r="I237" s="117"/>
      <c r="J237" s="117"/>
      <c r="K237" s="117"/>
      <c r="L237" s="19"/>
      <c r="M237" s="200"/>
      <c r="N237" s="240"/>
    </row>
    <row r="238" spans="1:14" ht="12.75" customHeight="1" x14ac:dyDescent="0.2">
      <c r="A238" s="9"/>
      <c r="B238" s="9"/>
      <c r="C238" s="9" t="s">
        <v>176</v>
      </c>
      <c r="D238" s="9" t="s">
        <v>11</v>
      </c>
      <c r="E238" s="10"/>
      <c r="F238" s="11" t="s">
        <v>300</v>
      </c>
      <c r="G238" s="100">
        <v>398</v>
      </c>
      <c r="H238" s="3">
        <v>398</v>
      </c>
      <c r="L238" s="3">
        <v>398</v>
      </c>
      <c r="M238" s="214">
        <v>6.8</v>
      </c>
      <c r="N238" s="148">
        <f t="shared" ref="N238:N246" si="19">L238-M238</f>
        <v>391.2</v>
      </c>
    </row>
    <row r="239" spans="1:14" ht="12.75" customHeight="1" x14ac:dyDescent="0.2">
      <c r="A239" s="9"/>
      <c r="B239" s="9"/>
      <c r="C239" s="22">
        <v>633016</v>
      </c>
      <c r="D239" s="22">
        <v>41</v>
      </c>
      <c r="E239" s="10"/>
      <c r="F239" s="11" t="s">
        <v>197</v>
      </c>
      <c r="G239" s="100">
        <v>0</v>
      </c>
      <c r="H239" s="3">
        <v>0</v>
      </c>
      <c r="J239" s="118">
        <v>163.9</v>
      </c>
      <c r="L239" s="3">
        <f>SUM(H239:K239)</f>
        <v>163.9</v>
      </c>
      <c r="M239" s="214">
        <v>163.9</v>
      </c>
      <c r="N239" s="148">
        <f t="shared" si="19"/>
        <v>0</v>
      </c>
    </row>
    <row r="240" spans="1:14" ht="12.75" customHeight="1" x14ac:dyDescent="0.2">
      <c r="A240" s="9"/>
      <c r="B240" s="9"/>
      <c r="C240" s="9" t="s">
        <v>201</v>
      </c>
      <c r="D240" s="9" t="s">
        <v>11</v>
      </c>
      <c r="E240" s="10"/>
      <c r="F240" s="11" t="s">
        <v>301</v>
      </c>
      <c r="G240" s="100">
        <v>365</v>
      </c>
      <c r="H240" s="3">
        <v>365</v>
      </c>
      <c r="L240" s="3">
        <v>365</v>
      </c>
      <c r="M240" s="214">
        <v>232.1</v>
      </c>
      <c r="N240" s="148">
        <f t="shared" si="19"/>
        <v>132.9</v>
      </c>
    </row>
    <row r="241" spans="1:14" ht="12.75" customHeight="1" x14ac:dyDescent="0.2">
      <c r="A241" s="9"/>
      <c r="B241" s="9"/>
      <c r="C241" s="9" t="s">
        <v>203</v>
      </c>
      <c r="D241" s="9" t="s">
        <v>11</v>
      </c>
      <c r="E241" s="10"/>
      <c r="F241" s="11" t="s">
        <v>204</v>
      </c>
      <c r="G241" s="100">
        <v>100</v>
      </c>
      <c r="H241" s="3">
        <v>100</v>
      </c>
      <c r="L241" s="3">
        <v>100</v>
      </c>
      <c r="M241" s="214">
        <v>83</v>
      </c>
      <c r="N241" s="148">
        <f t="shared" si="19"/>
        <v>17</v>
      </c>
    </row>
    <row r="242" spans="1:14" ht="12.75" customHeight="1" x14ac:dyDescent="0.2">
      <c r="A242" s="9"/>
      <c r="B242" s="9"/>
      <c r="C242" s="9" t="s">
        <v>205</v>
      </c>
      <c r="D242" s="9" t="s">
        <v>11</v>
      </c>
      <c r="E242" s="10"/>
      <c r="F242" s="11" t="s">
        <v>206</v>
      </c>
      <c r="G242" s="100">
        <v>232</v>
      </c>
      <c r="H242" s="3">
        <v>232</v>
      </c>
      <c r="L242" s="3">
        <v>232</v>
      </c>
      <c r="M242" s="214">
        <v>223.96</v>
      </c>
      <c r="N242" s="148">
        <f t="shared" si="19"/>
        <v>8.039999999999992</v>
      </c>
    </row>
    <row r="243" spans="1:14" ht="12.75" customHeight="1" x14ac:dyDescent="0.2">
      <c r="A243" s="9"/>
      <c r="B243" s="9"/>
      <c r="C243" s="9" t="s">
        <v>211</v>
      </c>
      <c r="D243" s="9" t="s">
        <v>11</v>
      </c>
      <c r="E243" s="10"/>
      <c r="F243" s="11" t="s">
        <v>212</v>
      </c>
      <c r="G243" s="100">
        <v>166</v>
      </c>
      <c r="H243" s="3">
        <v>166</v>
      </c>
      <c r="L243" s="3">
        <v>166</v>
      </c>
      <c r="M243" s="214">
        <v>0</v>
      </c>
      <c r="N243" s="148">
        <f t="shared" si="19"/>
        <v>166</v>
      </c>
    </row>
    <row r="244" spans="1:14" ht="12.75" customHeight="1" x14ac:dyDescent="0.2">
      <c r="A244" s="9"/>
      <c r="B244" s="9"/>
      <c r="C244" s="9" t="s">
        <v>213</v>
      </c>
      <c r="D244" s="9" t="s">
        <v>11</v>
      </c>
      <c r="E244" s="10"/>
      <c r="F244" s="11" t="s">
        <v>214</v>
      </c>
      <c r="G244" s="100">
        <v>66</v>
      </c>
      <c r="H244" s="3">
        <v>66</v>
      </c>
      <c r="L244" s="3">
        <v>66</v>
      </c>
      <c r="M244" s="214">
        <v>0</v>
      </c>
      <c r="N244" s="148">
        <f t="shared" si="19"/>
        <v>66</v>
      </c>
    </row>
    <row r="245" spans="1:14" ht="12.75" customHeight="1" x14ac:dyDescent="0.2">
      <c r="A245" s="9"/>
      <c r="B245" s="9"/>
      <c r="C245" s="9" t="s">
        <v>219</v>
      </c>
      <c r="D245" s="9" t="s">
        <v>11</v>
      </c>
      <c r="E245" s="10"/>
      <c r="F245" s="11" t="s">
        <v>302</v>
      </c>
      <c r="G245" s="100">
        <v>100</v>
      </c>
      <c r="H245" s="3">
        <v>100</v>
      </c>
      <c r="L245" s="3">
        <v>100</v>
      </c>
      <c r="M245" s="214">
        <v>0</v>
      </c>
      <c r="N245" s="148">
        <f t="shared" si="19"/>
        <v>100</v>
      </c>
    </row>
    <row r="246" spans="1:14" ht="12.75" customHeight="1" thickBot="1" x14ac:dyDescent="0.25">
      <c r="A246" s="25"/>
      <c r="B246" s="25"/>
      <c r="C246" s="25" t="s">
        <v>303</v>
      </c>
      <c r="D246" s="25" t="s">
        <v>11</v>
      </c>
      <c r="E246" s="26"/>
      <c r="F246" s="27" t="s">
        <v>304</v>
      </c>
      <c r="G246" s="101">
        <v>300</v>
      </c>
      <c r="H246" s="28">
        <v>300</v>
      </c>
      <c r="I246" s="119"/>
      <c r="J246" s="119"/>
      <c r="K246" s="119"/>
      <c r="L246" s="28">
        <v>300</v>
      </c>
      <c r="M246" s="217">
        <v>300</v>
      </c>
      <c r="N246" s="155">
        <f t="shared" si="19"/>
        <v>0</v>
      </c>
    </row>
    <row r="247" spans="1:14" ht="12.75" customHeight="1" thickBot="1" x14ac:dyDescent="0.25">
      <c r="A247" s="29"/>
      <c r="B247" s="30" t="s">
        <v>305</v>
      </c>
      <c r="C247" s="30"/>
      <c r="D247" s="30"/>
      <c r="E247" s="31"/>
      <c r="F247" s="39" t="s">
        <v>299</v>
      </c>
      <c r="G247" s="102">
        <f>SUM(G238:G246)</f>
        <v>1727</v>
      </c>
      <c r="H247" s="33">
        <f>SUM(H238:H246)</f>
        <v>1727</v>
      </c>
      <c r="I247" s="120">
        <f>SUM(I238:I246)</f>
        <v>0</v>
      </c>
      <c r="J247" s="120">
        <f>SUM(J238:J246)</f>
        <v>163.9</v>
      </c>
      <c r="K247" s="120"/>
      <c r="L247" s="33">
        <f>SUM(L238:L246)</f>
        <v>1890.9</v>
      </c>
      <c r="M247" s="208">
        <f>SUM(M238:M246)</f>
        <v>1009.76</v>
      </c>
      <c r="N247" s="210">
        <f>SUM(N238:N246)</f>
        <v>881.14</v>
      </c>
    </row>
    <row r="248" spans="1:14" ht="12.75" customHeight="1" x14ac:dyDescent="0.2">
      <c r="A248" s="16"/>
      <c r="B248" s="136" t="s">
        <v>460</v>
      </c>
      <c r="C248" s="16"/>
      <c r="D248" s="16"/>
      <c r="E248" s="17"/>
      <c r="F248" s="18" t="s">
        <v>306</v>
      </c>
      <c r="G248" s="99"/>
      <c r="H248" s="19"/>
      <c r="I248" s="117"/>
      <c r="J248" s="117"/>
      <c r="K248" s="117"/>
      <c r="L248" s="19"/>
      <c r="M248" s="200"/>
      <c r="N248" s="240"/>
    </row>
    <row r="249" spans="1:14" ht="12.75" customHeight="1" thickBot="1" x14ac:dyDescent="0.25">
      <c r="A249" s="16"/>
      <c r="B249" s="16"/>
      <c r="C249" s="47">
        <v>637019</v>
      </c>
      <c r="D249" s="47">
        <v>41</v>
      </c>
      <c r="E249" s="17"/>
      <c r="F249" s="18" t="s">
        <v>307</v>
      </c>
      <c r="G249" s="104">
        <v>0</v>
      </c>
      <c r="H249" s="48">
        <v>0</v>
      </c>
      <c r="I249" s="121"/>
      <c r="J249" s="121"/>
      <c r="K249" s="121"/>
      <c r="L249" s="48">
        <v>0</v>
      </c>
      <c r="M249" s="199">
        <v>0</v>
      </c>
      <c r="N249" s="155">
        <f>L249-M249</f>
        <v>0</v>
      </c>
    </row>
    <row r="250" spans="1:14" ht="12.75" customHeight="1" thickBot="1" x14ac:dyDescent="0.25">
      <c r="A250" s="29"/>
      <c r="B250" s="135" t="s">
        <v>459</v>
      </c>
      <c r="C250" s="30"/>
      <c r="D250" s="30"/>
      <c r="E250" s="31"/>
      <c r="F250" s="39" t="s">
        <v>306</v>
      </c>
      <c r="G250" s="102">
        <f>SUM(G249:G249)</f>
        <v>0</v>
      </c>
      <c r="H250" s="33">
        <f>SUM(H249:H249)</f>
        <v>0</v>
      </c>
      <c r="I250" s="120">
        <f>SUM(I249)</f>
        <v>0</v>
      </c>
      <c r="J250" s="120"/>
      <c r="K250" s="120"/>
      <c r="L250" s="33">
        <f>SUM(L249:L249)</f>
        <v>0</v>
      </c>
      <c r="M250" s="208">
        <f>SUM(M249:M249)</f>
        <v>0</v>
      </c>
      <c r="N250" s="210">
        <f>SUM(N249)</f>
        <v>0</v>
      </c>
    </row>
    <row r="251" spans="1:14" ht="12.75" customHeight="1" x14ac:dyDescent="0.2">
      <c r="A251" s="16"/>
      <c r="B251" s="16" t="s">
        <v>308</v>
      </c>
      <c r="C251" s="16"/>
      <c r="D251" s="16"/>
      <c r="E251" s="17"/>
      <c r="F251" s="18" t="s">
        <v>309</v>
      </c>
      <c r="G251" s="99"/>
      <c r="H251" s="19"/>
      <c r="I251" s="117"/>
      <c r="J251" s="117"/>
      <c r="K251" s="117"/>
      <c r="L251" s="19"/>
      <c r="M251" s="200"/>
      <c r="N251" s="240"/>
    </row>
    <row r="252" spans="1:14" ht="12.75" customHeight="1" x14ac:dyDescent="0.2">
      <c r="A252" s="9"/>
      <c r="B252" s="9"/>
      <c r="C252" s="9" t="s">
        <v>176</v>
      </c>
      <c r="D252" s="9" t="s">
        <v>11</v>
      </c>
      <c r="E252" s="10"/>
      <c r="F252" s="11" t="s">
        <v>177</v>
      </c>
      <c r="G252" s="100">
        <v>200</v>
      </c>
      <c r="H252" s="3">
        <v>3200</v>
      </c>
      <c r="J252" s="118">
        <v>2106.1999999999998</v>
      </c>
      <c r="L252" s="3">
        <f>SUM(H252:K252)</f>
        <v>5306.2</v>
      </c>
      <c r="M252" s="214">
        <v>5343.23</v>
      </c>
      <c r="N252" s="148">
        <f>L252-M252</f>
        <v>-37.029999999999745</v>
      </c>
    </row>
    <row r="253" spans="1:14" ht="12.75" customHeight="1" x14ac:dyDescent="0.2">
      <c r="A253" s="25"/>
      <c r="B253" s="25"/>
      <c r="C253" s="34">
        <v>633006</v>
      </c>
      <c r="D253" s="34">
        <v>111</v>
      </c>
      <c r="E253" s="26"/>
      <c r="F253" s="27" t="s">
        <v>177</v>
      </c>
      <c r="G253" s="101">
        <v>54</v>
      </c>
      <c r="H253" s="28">
        <v>54</v>
      </c>
      <c r="I253" s="119"/>
      <c r="J253" s="119"/>
      <c r="K253" s="119"/>
      <c r="L253" s="28">
        <v>54</v>
      </c>
      <c r="M253" s="217">
        <v>0</v>
      </c>
      <c r="N253" s="148">
        <f>L253-M253</f>
        <v>54</v>
      </c>
    </row>
    <row r="254" spans="1:14" ht="12.75" customHeight="1" x14ac:dyDescent="0.2">
      <c r="A254" s="25"/>
      <c r="B254" s="25"/>
      <c r="C254" s="25" t="s">
        <v>213</v>
      </c>
      <c r="D254" s="25" t="s">
        <v>11</v>
      </c>
      <c r="E254" s="26"/>
      <c r="F254" s="27" t="s">
        <v>310</v>
      </c>
      <c r="G254" s="101">
        <v>800</v>
      </c>
      <c r="H254" s="28">
        <v>800</v>
      </c>
      <c r="I254" s="119"/>
      <c r="J254" s="119"/>
      <c r="K254" s="119"/>
      <c r="L254" s="28">
        <v>800</v>
      </c>
      <c r="M254" s="217">
        <v>784.87</v>
      </c>
      <c r="N254" s="148">
        <f>L254-M254</f>
        <v>15.129999999999995</v>
      </c>
    </row>
    <row r="255" spans="1:14" ht="12.75" customHeight="1" thickBot="1" x14ac:dyDescent="0.25">
      <c r="A255" s="41"/>
      <c r="B255" s="42"/>
      <c r="C255" s="43">
        <v>637004</v>
      </c>
      <c r="D255" s="43">
        <v>41</v>
      </c>
      <c r="E255" s="44"/>
      <c r="F255" s="45" t="s">
        <v>539</v>
      </c>
      <c r="G255" s="100">
        <v>0</v>
      </c>
      <c r="H255" s="49">
        <v>2000</v>
      </c>
      <c r="J255" s="118">
        <v>2073.04</v>
      </c>
      <c r="L255" s="49">
        <f>SUM(H255:K255)</f>
        <v>4073.04</v>
      </c>
      <c r="M255" s="232">
        <v>4073.04</v>
      </c>
      <c r="N255" s="155">
        <f>L255-M255</f>
        <v>0</v>
      </c>
    </row>
    <row r="256" spans="1:14" ht="12.75" customHeight="1" thickBot="1" x14ac:dyDescent="0.25">
      <c r="A256" s="29"/>
      <c r="B256" s="30" t="s">
        <v>311</v>
      </c>
      <c r="C256" s="30"/>
      <c r="D256" s="30"/>
      <c r="E256" s="31"/>
      <c r="F256" s="39" t="s">
        <v>309</v>
      </c>
      <c r="G256" s="102">
        <f>SUM(G252:G255)</f>
        <v>1054</v>
      </c>
      <c r="H256" s="33">
        <f>SUM(H252:H255)</f>
        <v>6054</v>
      </c>
      <c r="I256" s="120">
        <f>SUM(I252:I255)</f>
        <v>0</v>
      </c>
      <c r="J256" s="120">
        <f>SUM(J252:J255)</f>
        <v>4179.24</v>
      </c>
      <c r="K256" s="120"/>
      <c r="L256" s="33">
        <f>SUM(L252:L255)</f>
        <v>10233.24</v>
      </c>
      <c r="M256" s="208">
        <f>SUM(M252:M255)</f>
        <v>10201.14</v>
      </c>
      <c r="N256" s="210">
        <f>SUM(N252:N255)</f>
        <v>32.10000000000025</v>
      </c>
    </row>
    <row r="257" spans="1:14" ht="12.75" customHeight="1" x14ac:dyDescent="0.2">
      <c r="A257" s="16"/>
      <c r="B257" s="16" t="s">
        <v>312</v>
      </c>
      <c r="C257" s="16"/>
      <c r="D257" s="16"/>
      <c r="E257" s="17"/>
      <c r="F257" s="18" t="s">
        <v>313</v>
      </c>
      <c r="G257" s="99"/>
      <c r="H257" s="19"/>
      <c r="I257" s="117"/>
      <c r="J257" s="117"/>
      <c r="K257" s="117"/>
      <c r="L257" s="19"/>
      <c r="M257" s="200"/>
      <c r="N257" s="240"/>
    </row>
    <row r="258" spans="1:14" ht="12.75" customHeight="1" x14ac:dyDescent="0.2">
      <c r="A258" s="9"/>
      <c r="B258" s="9"/>
      <c r="C258" s="9" t="s">
        <v>176</v>
      </c>
      <c r="D258" s="9" t="s">
        <v>11</v>
      </c>
      <c r="E258" s="10"/>
      <c r="F258" s="11" t="s">
        <v>314</v>
      </c>
      <c r="G258" s="100">
        <v>500</v>
      </c>
      <c r="H258" s="3">
        <v>500</v>
      </c>
      <c r="L258" s="3">
        <f t="shared" ref="L258:L266" si="20">SUM(H258:K258)</f>
        <v>500</v>
      </c>
      <c r="M258" s="214">
        <v>429.47</v>
      </c>
      <c r="N258" s="148">
        <f t="shared" ref="N258:N267" si="21">L258-M258</f>
        <v>70.529999999999973</v>
      </c>
    </row>
    <row r="259" spans="1:14" ht="12.75" customHeight="1" x14ac:dyDescent="0.2">
      <c r="A259" s="9"/>
      <c r="B259" s="9"/>
      <c r="C259" s="9" t="s">
        <v>315</v>
      </c>
      <c r="D259" s="9" t="s">
        <v>11</v>
      </c>
      <c r="E259" s="10"/>
      <c r="F259" s="11" t="s">
        <v>316</v>
      </c>
      <c r="G259" s="100">
        <v>650</v>
      </c>
      <c r="H259" s="3">
        <v>650</v>
      </c>
      <c r="J259" s="118">
        <v>-230</v>
      </c>
      <c r="L259" s="3">
        <f t="shared" si="20"/>
        <v>420</v>
      </c>
      <c r="M259" s="214">
        <v>414.55</v>
      </c>
      <c r="N259" s="148">
        <f t="shared" si="21"/>
        <v>5.4499999999999886</v>
      </c>
    </row>
    <row r="260" spans="1:14" ht="12.75" customHeight="1" x14ac:dyDescent="0.2">
      <c r="A260" s="9"/>
      <c r="B260" s="9"/>
      <c r="C260" s="9" t="s">
        <v>211</v>
      </c>
      <c r="D260" s="9" t="s">
        <v>11</v>
      </c>
      <c r="E260" s="10"/>
      <c r="F260" s="11" t="s">
        <v>212</v>
      </c>
      <c r="G260" s="100">
        <v>100</v>
      </c>
      <c r="H260" s="3">
        <v>100</v>
      </c>
      <c r="J260" s="118">
        <v>-100</v>
      </c>
      <c r="L260" s="3">
        <f t="shared" si="20"/>
        <v>0</v>
      </c>
      <c r="M260" s="214">
        <v>0</v>
      </c>
      <c r="N260" s="148">
        <f t="shared" si="21"/>
        <v>0</v>
      </c>
    </row>
    <row r="261" spans="1:14" ht="12.75" customHeight="1" x14ac:dyDescent="0.2">
      <c r="A261" s="9"/>
      <c r="B261" s="9"/>
      <c r="C261" s="9" t="s">
        <v>213</v>
      </c>
      <c r="D261" s="9" t="s">
        <v>11</v>
      </c>
      <c r="E261" s="10"/>
      <c r="F261" s="11" t="s">
        <v>317</v>
      </c>
      <c r="G261" s="100">
        <v>64</v>
      </c>
      <c r="H261" s="3">
        <v>64</v>
      </c>
      <c r="L261" s="3">
        <f t="shared" si="20"/>
        <v>64</v>
      </c>
      <c r="M261" s="214">
        <v>0</v>
      </c>
      <c r="N261" s="148">
        <f t="shared" si="21"/>
        <v>64</v>
      </c>
    </row>
    <row r="262" spans="1:14" ht="12.75" customHeight="1" x14ac:dyDescent="0.2">
      <c r="A262" s="9"/>
      <c r="B262" s="9"/>
      <c r="C262" s="22">
        <v>637004</v>
      </c>
      <c r="D262" s="22">
        <v>41</v>
      </c>
      <c r="E262" s="10"/>
      <c r="F262" s="11" t="s">
        <v>302</v>
      </c>
      <c r="G262" s="100">
        <v>0</v>
      </c>
      <c r="H262" s="3">
        <v>0</v>
      </c>
      <c r="L262" s="3">
        <f t="shared" si="20"/>
        <v>0</v>
      </c>
      <c r="M262" s="214">
        <v>8</v>
      </c>
      <c r="N262" s="148">
        <f t="shared" si="21"/>
        <v>-8</v>
      </c>
    </row>
    <row r="263" spans="1:14" ht="12.75" customHeight="1" x14ac:dyDescent="0.2">
      <c r="A263" s="9"/>
      <c r="B263" s="9"/>
      <c r="C263" s="9" t="s">
        <v>219</v>
      </c>
      <c r="D263" s="9" t="s">
        <v>11</v>
      </c>
      <c r="E263" s="10"/>
      <c r="F263" s="11" t="s">
        <v>318</v>
      </c>
      <c r="G263" s="100">
        <v>1140</v>
      </c>
      <c r="H263" s="3">
        <v>1140</v>
      </c>
      <c r="J263" s="118">
        <v>-1100</v>
      </c>
      <c r="L263" s="3">
        <f t="shared" si="20"/>
        <v>40</v>
      </c>
      <c r="M263" s="214">
        <v>0</v>
      </c>
      <c r="N263" s="148">
        <f t="shared" si="21"/>
        <v>40</v>
      </c>
    </row>
    <row r="264" spans="1:14" ht="12.75" customHeight="1" x14ac:dyDescent="0.2">
      <c r="A264" s="9"/>
      <c r="B264" s="9"/>
      <c r="C264" s="22">
        <v>637004</v>
      </c>
      <c r="D264" s="22">
        <v>41</v>
      </c>
      <c r="E264" s="10" t="s">
        <v>42</v>
      </c>
      <c r="F264" s="11" t="s">
        <v>319</v>
      </c>
      <c r="G264" s="100">
        <v>6000</v>
      </c>
      <c r="H264" s="3">
        <v>6000</v>
      </c>
      <c r="J264" s="118">
        <v>1100</v>
      </c>
      <c r="L264" s="3">
        <f t="shared" si="20"/>
        <v>7100</v>
      </c>
      <c r="M264" s="214">
        <v>7158.72</v>
      </c>
      <c r="N264" s="148">
        <f t="shared" si="21"/>
        <v>-58.720000000000255</v>
      </c>
    </row>
    <row r="265" spans="1:14" ht="12.75" customHeight="1" x14ac:dyDescent="0.2">
      <c r="A265" s="9"/>
      <c r="B265" s="9"/>
      <c r="C265" s="20">
        <v>637004</v>
      </c>
      <c r="D265" s="20">
        <v>41</v>
      </c>
      <c r="E265" s="10"/>
      <c r="F265" s="11" t="s">
        <v>320</v>
      </c>
      <c r="G265" s="100">
        <v>800</v>
      </c>
      <c r="H265" s="3">
        <v>800</v>
      </c>
      <c r="L265" s="3">
        <f t="shared" si="20"/>
        <v>800</v>
      </c>
      <c r="M265" s="214">
        <v>576</v>
      </c>
      <c r="N265" s="148">
        <f t="shared" si="21"/>
        <v>224</v>
      </c>
    </row>
    <row r="266" spans="1:14" ht="12.75" customHeight="1" x14ac:dyDescent="0.2">
      <c r="A266" s="9"/>
      <c r="B266" s="9"/>
      <c r="C266" s="9" t="s">
        <v>227</v>
      </c>
      <c r="D266" s="9" t="s">
        <v>11</v>
      </c>
      <c r="E266" s="10"/>
      <c r="F266" s="11" t="s">
        <v>321</v>
      </c>
      <c r="G266" s="100">
        <v>4500</v>
      </c>
      <c r="H266" s="3">
        <v>4500</v>
      </c>
      <c r="J266" s="118">
        <v>227.1</v>
      </c>
      <c r="L266" s="3">
        <f t="shared" si="20"/>
        <v>4727.1000000000004</v>
      </c>
      <c r="M266" s="214">
        <v>4727.1000000000004</v>
      </c>
      <c r="N266" s="148">
        <f t="shared" si="21"/>
        <v>0</v>
      </c>
    </row>
    <row r="267" spans="1:14" ht="12.75" customHeight="1" thickBot="1" x14ac:dyDescent="0.25">
      <c r="A267" s="25"/>
      <c r="B267" s="25"/>
      <c r="C267" s="25" t="s">
        <v>241</v>
      </c>
      <c r="D267" s="25" t="s">
        <v>11</v>
      </c>
      <c r="E267" s="26"/>
      <c r="F267" s="27" t="s">
        <v>242</v>
      </c>
      <c r="G267" s="101">
        <v>0</v>
      </c>
      <c r="H267" s="28">
        <v>0</v>
      </c>
      <c r="I267" s="119"/>
      <c r="J267" s="119"/>
      <c r="K267" s="119"/>
      <c r="L267" s="28">
        <v>0</v>
      </c>
      <c r="M267" s="217">
        <v>0</v>
      </c>
      <c r="N267" s="155">
        <f t="shared" si="21"/>
        <v>0</v>
      </c>
    </row>
    <row r="268" spans="1:14" ht="12.75" customHeight="1" thickBot="1" x14ac:dyDescent="0.25">
      <c r="A268" s="29"/>
      <c r="B268" s="30" t="s">
        <v>322</v>
      </c>
      <c r="C268" s="30"/>
      <c r="D268" s="30"/>
      <c r="E268" s="31"/>
      <c r="F268" s="39" t="s">
        <v>313</v>
      </c>
      <c r="G268" s="102">
        <f>SUM(G258:G267)</f>
        <v>13754</v>
      </c>
      <c r="H268" s="33">
        <f>SUM(H258:H267)</f>
        <v>13754</v>
      </c>
      <c r="I268" s="120">
        <f>SUM(I258:I267)</f>
        <v>0</v>
      </c>
      <c r="J268" s="120">
        <f>SUM(J258:J267)</f>
        <v>-102.9</v>
      </c>
      <c r="K268" s="120"/>
      <c r="L268" s="33">
        <f>SUM(L258:L267)</f>
        <v>13651.1</v>
      </c>
      <c r="M268" s="208">
        <f>SUM(M258:M267)</f>
        <v>13313.84</v>
      </c>
      <c r="N268" s="210">
        <f>SUM(N258:N267)</f>
        <v>337.25999999999971</v>
      </c>
    </row>
    <row r="269" spans="1:14" ht="12.75" customHeight="1" x14ac:dyDescent="0.2">
      <c r="A269" s="16"/>
      <c r="B269" s="16" t="s">
        <v>323</v>
      </c>
      <c r="C269" s="16"/>
      <c r="D269" s="16"/>
      <c r="E269" s="17"/>
      <c r="F269" s="18" t="s">
        <v>324</v>
      </c>
      <c r="G269" s="99"/>
      <c r="H269" s="19"/>
      <c r="I269" s="117"/>
      <c r="J269" s="117"/>
      <c r="K269" s="117"/>
      <c r="L269" s="19"/>
      <c r="M269" s="200"/>
      <c r="N269" s="240"/>
    </row>
    <row r="270" spans="1:14" ht="12.75" customHeight="1" x14ac:dyDescent="0.2">
      <c r="A270" s="9"/>
      <c r="B270" s="9"/>
      <c r="C270" s="9" t="s">
        <v>163</v>
      </c>
      <c r="D270" s="9" t="s">
        <v>11</v>
      </c>
      <c r="E270" s="10"/>
      <c r="F270" s="11" t="s">
        <v>325</v>
      </c>
      <c r="G270" s="100">
        <v>8340</v>
      </c>
      <c r="H270" s="3">
        <v>8340</v>
      </c>
      <c r="J270" s="118">
        <v>128</v>
      </c>
      <c r="L270" s="3">
        <f>SUM(H270:K270)</f>
        <v>8468</v>
      </c>
      <c r="M270" s="214">
        <v>8468</v>
      </c>
      <c r="N270" s="148">
        <f>L270-M270</f>
        <v>0</v>
      </c>
    </row>
    <row r="271" spans="1:14" ht="12.75" customHeight="1" x14ac:dyDescent="0.2">
      <c r="A271" s="9"/>
      <c r="B271" s="9"/>
      <c r="C271" s="9" t="s">
        <v>176</v>
      </c>
      <c r="D271" s="9" t="s">
        <v>11</v>
      </c>
      <c r="E271" s="10"/>
      <c r="F271" s="11" t="s">
        <v>326</v>
      </c>
      <c r="G271" s="100">
        <v>200</v>
      </c>
      <c r="H271" s="3">
        <v>200</v>
      </c>
      <c r="J271" s="118">
        <v>-128</v>
      </c>
      <c r="L271" s="3">
        <f>SUM(H271:K271)</f>
        <v>72</v>
      </c>
      <c r="M271" s="214">
        <v>47.79</v>
      </c>
      <c r="N271" s="148">
        <f>L271-M271</f>
        <v>24.21</v>
      </c>
    </row>
    <row r="272" spans="1:14" ht="12.75" customHeight="1" x14ac:dyDescent="0.2">
      <c r="A272" s="9"/>
      <c r="B272" s="9"/>
      <c r="C272" s="9" t="s">
        <v>191</v>
      </c>
      <c r="D272" s="9" t="s">
        <v>11</v>
      </c>
      <c r="E272" s="10"/>
      <c r="F272" s="11" t="s">
        <v>327</v>
      </c>
      <c r="G272" s="100">
        <v>66</v>
      </c>
      <c r="H272" s="3">
        <v>66</v>
      </c>
      <c r="J272" s="118">
        <v>17.100000000000001</v>
      </c>
      <c r="L272" s="3">
        <f>SUM(H272:K272)</f>
        <v>83.1</v>
      </c>
      <c r="M272" s="214">
        <v>83.1</v>
      </c>
      <c r="N272" s="148">
        <f>L272-M272</f>
        <v>0</v>
      </c>
    </row>
    <row r="273" spans="1:14" ht="12.75" customHeight="1" x14ac:dyDescent="0.2">
      <c r="A273" s="9"/>
      <c r="B273" s="9"/>
      <c r="C273" s="9" t="s">
        <v>201</v>
      </c>
      <c r="D273" s="9" t="s">
        <v>11</v>
      </c>
      <c r="E273" s="10"/>
      <c r="F273" s="11" t="s">
        <v>328</v>
      </c>
      <c r="G273" s="100">
        <v>0</v>
      </c>
      <c r="H273" s="3">
        <v>0</v>
      </c>
      <c r="L273" s="3">
        <v>0</v>
      </c>
      <c r="M273" s="214">
        <v>0</v>
      </c>
      <c r="N273" s="148">
        <f>L273-M273</f>
        <v>0</v>
      </c>
    </row>
    <row r="274" spans="1:14" ht="12.75" customHeight="1" thickBot="1" x14ac:dyDescent="0.25">
      <c r="A274" s="25"/>
      <c r="B274" s="25"/>
      <c r="C274" s="25" t="s">
        <v>219</v>
      </c>
      <c r="D274" s="25" t="s">
        <v>11</v>
      </c>
      <c r="E274" s="26"/>
      <c r="F274" s="27" t="s">
        <v>329</v>
      </c>
      <c r="G274" s="101">
        <v>3766</v>
      </c>
      <c r="H274" s="28">
        <v>3766</v>
      </c>
      <c r="I274" s="119"/>
      <c r="J274" s="119">
        <v>571.54999999999995</v>
      </c>
      <c r="K274" s="119"/>
      <c r="L274" s="28">
        <f>SUM(H274:K274)</f>
        <v>4337.55</v>
      </c>
      <c r="M274" s="217">
        <v>4337.55</v>
      </c>
      <c r="N274" s="155">
        <f>L274-M274</f>
        <v>0</v>
      </c>
    </row>
    <row r="275" spans="1:14" ht="12.75" customHeight="1" thickBot="1" x14ac:dyDescent="0.25">
      <c r="A275" s="29"/>
      <c r="B275" s="30" t="s">
        <v>330</v>
      </c>
      <c r="C275" s="30"/>
      <c r="D275" s="30"/>
      <c r="E275" s="31"/>
      <c r="F275" s="39" t="s">
        <v>324</v>
      </c>
      <c r="G275" s="102">
        <f>SUM(G270:G274)</f>
        <v>12372</v>
      </c>
      <c r="H275" s="33">
        <f>SUM(H270:H274)</f>
        <v>12372</v>
      </c>
      <c r="I275" s="120">
        <f>SUM(I270:I274)</f>
        <v>0</v>
      </c>
      <c r="J275" s="120">
        <f>SUM(J270:J274)</f>
        <v>588.65</v>
      </c>
      <c r="K275" s="120"/>
      <c r="L275" s="33">
        <f>SUM(L270:L274)</f>
        <v>12960.650000000001</v>
      </c>
      <c r="M275" s="208">
        <f>SUM(M270:M274)</f>
        <v>12936.440000000002</v>
      </c>
      <c r="N275" s="210">
        <f>SUM(N270:N274)</f>
        <v>24.21</v>
      </c>
    </row>
    <row r="276" spans="1:14" ht="12.75" customHeight="1" x14ac:dyDescent="0.2">
      <c r="A276" s="16"/>
      <c r="B276" s="16" t="s">
        <v>331</v>
      </c>
      <c r="C276" s="16"/>
      <c r="D276" s="16"/>
      <c r="E276" s="17"/>
      <c r="F276" s="18" t="s">
        <v>332</v>
      </c>
      <c r="G276" s="99"/>
      <c r="H276" s="19"/>
      <c r="I276" s="117"/>
      <c r="J276" s="117"/>
      <c r="K276" s="117"/>
      <c r="L276" s="19"/>
      <c r="M276" s="200"/>
      <c r="N276" s="240"/>
    </row>
    <row r="277" spans="1:14" ht="12.75" customHeight="1" x14ac:dyDescent="0.2">
      <c r="A277" s="9"/>
      <c r="B277" s="9"/>
      <c r="C277" s="9" t="s">
        <v>219</v>
      </c>
      <c r="D277" s="9" t="s">
        <v>11</v>
      </c>
      <c r="E277" s="10"/>
      <c r="F277" s="11" t="s">
        <v>333</v>
      </c>
      <c r="G277" s="100">
        <v>232</v>
      </c>
      <c r="H277" s="24">
        <v>232</v>
      </c>
      <c r="J277" s="118">
        <v>-232</v>
      </c>
      <c r="L277" s="24">
        <f>SUM(H277:K277)</f>
        <v>0</v>
      </c>
      <c r="M277" s="216">
        <v>0</v>
      </c>
      <c r="N277" s="148">
        <f>L277-M277</f>
        <v>0</v>
      </c>
    </row>
    <row r="278" spans="1:14" ht="12.75" customHeight="1" thickBot="1" x14ac:dyDescent="0.25">
      <c r="A278" s="25"/>
      <c r="B278" s="25"/>
      <c r="C278" s="25" t="s">
        <v>225</v>
      </c>
      <c r="D278" s="25" t="s">
        <v>11</v>
      </c>
      <c r="E278" s="26"/>
      <c r="F278" s="27" t="s">
        <v>334</v>
      </c>
      <c r="G278" s="101">
        <v>232</v>
      </c>
      <c r="H278" s="40">
        <v>232</v>
      </c>
      <c r="I278" s="119"/>
      <c r="J278" s="119">
        <v>-232</v>
      </c>
      <c r="K278" s="119"/>
      <c r="L278" s="40">
        <f>SUM(H278:K278)</f>
        <v>0</v>
      </c>
      <c r="M278" s="230">
        <v>0</v>
      </c>
      <c r="N278" s="155">
        <f>L278-M278</f>
        <v>0</v>
      </c>
    </row>
    <row r="279" spans="1:14" ht="12.75" customHeight="1" thickBot="1" x14ac:dyDescent="0.25">
      <c r="A279" s="29"/>
      <c r="B279" s="30" t="s">
        <v>335</v>
      </c>
      <c r="C279" s="30"/>
      <c r="D279" s="30"/>
      <c r="E279" s="31"/>
      <c r="F279" s="39" t="s">
        <v>332</v>
      </c>
      <c r="G279" s="102">
        <f>SUM(G277:G278)</f>
        <v>464</v>
      </c>
      <c r="H279" s="33">
        <f>SUM(H277:H278)</f>
        <v>464</v>
      </c>
      <c r="I279" s="120">
        <f>SUM(I277:I278)</f>
        <v>0</v>
      </c>
      <c r="J279" s="120">
        <f>SUM(J277:J278)</f>
        <v>-464</v>
      </c>
      <c r="K279" s="120"/>
      <c r="L279" s="33">
        <f>SUM(L277:L278)</f>
        <v>0</v>
      </c>
      <c r="M279" s="208">
        <f>SUM(M277:M278)</f>
        <v>0</v>
      </c>
      <c r="N279" s="210">
        <f>SUM(N277:N278)</f>
        <v>0</v>
      </c>
    </row>
    <row r="280" spans="1:14" ht="12.75" customHeight="1" x14ac:dyDescent="0.2">
      <c r="A280" s="16"/>
      <c r="B280" s="16" t="s">
        <v>336</v>
      </c>
      <c r="C280" s="16"/>
      <c r="D280" s="16"/>
      <c r="E280" s="17"/>
      <c r="F280" s="18" t="s">
        <v>337</v>
      </c>
      <c r="G280" s="99"/>
      <c r="H280" s="19"/>
      <c r="I280" s="117"/>
      <c r="J280" s="117"/>
      <c r="K280" s="117"/>
      <c r="L280" s="19"/>
      <c r="M280" s="200"/>
      <c r="N280" s="240"/>
    </row>
    <row r="281" spans="1:14" ht="12.75" customHeight="1" x14ac:dyDescent="0.2">
      <c r="A281" s="9"/>
      <c r="B281" s="9"/>
      <c r="C281" s="22" t="s">
        <v>136</v>
      </c>
      <c r="D281" s="22" t="s">
        <v>68</v>
      </c>
      <c r="E281" s="10"/>
      <c r="F281" s="11" t="s">
        <v>544</v>
      </c>
      <c r="G281" s="100">
        <v>0</v>
      </c>
      <c r="H281" s="3">
        <v>839.04</v>
      </c>
      <c r="J281" s="118">
        <v>3302.23</v>
      </c>
      <c r="L281" s="3">
        <f t="shared" ref="L281:L297" si="22">SUM(H281:K281)</f>
        <v>4141.2700000000004</v>
      </c>
      <c r="M281" s="214">
        <v>4141.2700000000004</v>
      </c>
      <c r="N281" s="148">
        <f t="shared" ref="N281:N304" si="23">L281-M281</f>
        <v>0</v>
      </c>
    </row>
    <row r="282" spans="1:14" ht="12.75" customHeight="1" x14ac:dyDescent="0.2">
      <c r="A282" s="9"/>
      <c r="B282" s="9"/>
      <c r="C282" s="22">
        <v>611</v>
      </c>
      <c r="D282" s="22">
        <v>41</v>
      </c>
      <c r="E282" s="10"/>
      <c r="F282" s="11" t="s">
        <v>544</v>
      </c>
      <c r="G282" s="100">
        <v>0</v>
      </c>
      <c r="H282" s="3">
        <v>0</v>
      </c>
      <c r="J282" s="118">
        <v>659</v>
      </c>
      <c r="L282" s="3">
        <f t="shared" si="22"/>
        <v>659</v>
      </c>
      <c r="M282" s="214">
        <v>659</v>
      </c>
      <c r="N282" s="148">
        <f t="shared" si="23"/>
        <v>0</v>
      </c>
    </row>
    <row r="283" spans="1:14" ht="12.75" customHeight="1" x14ac:dyDescent="0.2">
      <c r="A283" s="9"/>
      <c r="B283" s="9"/>
      <c r="C283" s="22" t="s">
        <v>143</v>
      </c>
      <c r="D283" s="22" t="s">
        <v>68</v>
      </c>
      <c r="E283" s="10"/>
      <c r="F283" s="11" t="s">
        <v>545</v>
      </c>
      <c r="G283" s="100">
        <v>0</v>
      </c>
      <c r="H283" s="3">
        <v>0</v>
      </c>
      <c r="J283" s="118">
        <v>449.07</v>
      </c>
      <c r="L283" s="3">
        <f t="shared" si="22"/>
        <v>449.07</v>
      </c>
      <c r="M283" s="214">
        <v>449.07</v>
      </c>
      <c r="N283" s="148">
        <f t="shared" si="23"/>
        <v>0</v>
      </c>
    </row>
    <row r="284" spans="1:14" ht="12.75" customHeight="1" x14ac:dyDescent="0.2">
      <c r="A284" s="9"/>
      <c r="B284" s="9"/>
      <c r="C284" s="22">
        <v>621</v>
      </c>
      <c r="D284" s="22">
        <v>41</v>
      </c>
      <c r="E284" s="10"/>
      <c r="F284" s="11" t="s">
        <v>586</v>
      </c>
      <c r="G284" s="100">
        <v>0</v>
      </c>
      <c r="H284" s="3">
        <v>0</v>
      </c>
      <c r="J284" s="118">
        <v>23.63</v>
      </c>
      <c r="L284" s="3">
        <f t="shared" si="22"/>
        <v>23.63</v>
      </c>
      <c r="M284" s="214">
        <v>23.63</v>
      </c>
      <c r="N284" s="148">
        <f t="shared" si="23"/>
        <v>0</v>
      </c>
    </row>
    <row r="285" spans="1:14" ht="12.75" customHeight="1" x14ac:dyDescent="0.2">
      <c r="A285" s="9"/>
      <c r="B285" s="9"/>
      <c r="C285" s="22" t="s">
        <v>145</v>
      </c>
      <c r="D285" s="22" t="s">
        <v>68</v>
      </c>
      <c r="E285" s="10"/>
      <c r="F285" s="11" t="s">
        <v>546</v>
      </c>
      <c r="G285" s="100">
        <v>0</v>
      </c>
      <c r="H285" s="3">
        <v>0</v>
      </c>
      <c r="L285" s="3">
        <f t="shared" si="22"/>
        <v>0</v>
      </c>
      <c r="M285" s="214">
        <v>0</v>
      </c>
      <c r="N285" s="148">
        <f t="shared" si="23"/>
        <v>0</v>
      </c>
    </row>
    <row r="286" spans="1:14" ht="12.75" customHeight="1" x14ac:dyDescent="0.2">
      <c r="A286" s="9"/>
      <c r="B286" s="9"/>
      <c r="C286" s="22" t="s">
        <v>147</v>
      </c>
      <c r="D286" s="22" t="s">
        <v>68</v>
      </c>
      <c r="E286" s="10"/>
      <c r="F286" s="11" t="s">
        <v>540</v>
      </c>
      <c r="G286" s="100">
        <v>0</v>
      </c>
      <c r="H286" s="3">
        <v>0</v>
      </c>
      <c r="J286" s="118">
        <v>62.86</v>
      </c>
      <c r="L286" s="3">
        <f t="shared" si="22"/>
        <v>62.86</v>
      </c>
      <c r="M286" s="214">
        <v>62.86</v>
      </c>
      <c r="N286" s="148">
        <f t="shared" si="23"/>
        <v>0</v>
      </c>
    </row>
    <row r="287" spans="1:14" ht="12.75" customHeight="1" x14ac:dyDescent="0.2">
      <c r="A287" s="9"/>
      <c r="B287" s="9"/>
      <c r="C287" s="22">
        <v>625001</v>
      </c>
      <c r="D287" s="22">
        <v>41</v>
      </c>
      <c r="E287" s="10"/>
      <c r="F287" s="11" t="s">
        <v>587</v>
      </c>
      <c r="G287" s="100">
        <v>0</v>
      </c>
      <c r="H287" s="3">
        <v>0</v>
      </c>
      <c r="J287" s="118">
        <v>3.3</v>
      </c>
      <c r="L287" s="3">
        <f t="shared" si="22"/>
        <v>3.3</v>
      </c>
      <c r="M287" s="214">
        <v>3.3</v>
      </c>
      <c r="N287" s="148">
        <f t="shared" si="23"/>
        <v>0</v>
      </c>
    </row>
    <row r="288" spans="1:14" ht="12.75" customHeight="1" x14ac:dyDescent="0.2">
      <c r="A288" s="9"/>
      <c r="B288" s="9"/>
      <c r="C288" s="22" t="s">
        <v>149</v>
      </c>
      <c r="D288" s="22" t="s">
        <v>68</v>
      </c>
      <c r="E288" s="10"/>
      <c r="F288" s="11" t="s">
        <v>541</v>
      </c>
      <c r="G288" s="100">
        <v>0</v>
      </c>
      <c r="H288" s="3">
        <v>0</v>
      </c>
      <c r="J288" s="118">
        <v>628.71</v>
      </c>
      <c r="L288" s="3">
        <f t="shared" si="22"/>
        <v>628.71</v>
      </c>
      <c r="M288" s="214">
        <v>628.71</v>
      </c>
      <c r="N288" s="148">
        <f t="shared" si="23"/>
        <v>0</v>
      </c>
    </row>
    <row r="289" spans="1:14" ht="12.75" customHeight="1" x14ac:dyDescent="0.2">
      <c r="A289" s="9"/>
      <c r="B289" s="9"/>
      <c r="C289" s="22">
        <v>625002</v>
      </c>
      <c r="D289" s="22">
        <v>41</v>
      </c>
      <c r="E289" s="10"/>
      <c r="F289" s="11" t="s">
        <v>537</v>
      </c>
      <c r="G289" s="100">
        <v>0</v>
      </c>
      <c r="H289" s="3">
        <v>0</v>
      </c>
      <c r="J289" s="118">
        <v>33.08</v>
      </c>
      <c r="L289" s="3">
        <f t="shared" si="22"/>
        <v>33.08</v>
      </c>
      <c r="M289" s="214">
        <v>33.08</v>
      </c>
      <c r="N289" s="148">
        <f t="shared" si="23"/>
        <v>0</v>
      </c>
    </row>
    <row r="290" spans="1:14" ht="12.75" customHeight="1" x14ac:dyDescent="0.2">
      <c r="A290" s="9"/>
      <c r="B290" s="9"/>
      <c r="C290" s="22" t="s">
        <v>151</v>
      </c>
      <c r="D290" s="22" t="s">
        <v>68</v>
      </c>
      <c r="E290" s="10"/>
      <c r="F290" s="11" t="s">
        <v>542</v>
      </c>
      <c r="G290" s="100">
        <v>0</v>
      </c>
      <c r="H290" s="3">
        <v>0</v>
      </c>
      <c r="J290" s="118">
        <v>35.909999999999997</v>
      </c>
      <c r="L290" s="3">
        <f t="shared" si="22"/>
        <v>35.909999999999997</v>
      </c>
      <c r="M290" s="214">
        <v>35.909999999999997</v>
      </c>
      <c r="N290" s="148">
        <f t="shared" si="23"/>
        <v>0</v>
      </c>
    </row>
    <row r="291" spans="1:14" ht="12.75" customHeight="1" x14ac:dyDescent="0.2">
      <c r="A291" s="9"/>
      <c r="B291" s="9"/>
      <c r="C291" s="22">
        <v>625003</v>
      </c>
      <c r="D291" s="22">
        <v>41</v>
      </c>
      <c r="E291" s="10"/>
      <c r="F291" s="11" t="s">
        <v>588</v>
      </c>
      <c r="G291" s="100">
        <v>0</v>
      </c>
      <c r="H291" s="3">
        <v>0</v>
      </c>
      <c r="J291" s="118">
        <v>1.89</v>
      </c>
      <c r="L291" s="3">
        <f t="shared" si="22"/>
        <v>1.89</v>
      </c>
      <c r="M291" s="214">
        <v>1.89</v>
      </c>
      <c r="N291" s="148">
        <f t="shared" si="23"/>
        <v>0</v>
      </c>
    </row>
    <row r="292" spans="1:14" ht="12.75" customHeight="1" x14ac:dyDescent="0.2">
      <c r="A292" s="9"/>
      <c r="B292" s="9"/>
      <c r="C292" s="22" t="s">
        <v>153</v>
      </c>
      <c r="D292" s="22" t="s">
        <v>68</v>
      </c>
      <c r="E292" s="10"/>
      <c r="F292" s="11" t="s">
        <v>543</v>
      </c>
      <c r="G292" s="100">
        <v>0</v>
      </c>
      <c r="H292" s="3">
        <v>0</v>
      </c>
      <c r="J292" s="118">
        <v>134.71</v>
      </c>
      <c r="L292" s="3">
        <f t="shared" si="22"/>
        <v>134.71</v>
      </c>
      <c r="M292" s="214">
        <v>134.71</v>
      </c>
      <c r="N292" s="148">
        <f t="shared" si="23"/>
        <v>0</v>
      </c>
    </row>
    <row r="293" spans="1:14" ht="12.75" customHeight="1" x14ac:dyDescent="0.2">
      <c r="A293" s="9"/>
      <c r="B293" s="9"/>
      <c r="C293" s="22">
        <v>625004</v>
      </c>
      <c r="D293" s="22">
        <v>41</v>
      </c>
      <c r="E293" s="10"/>
      <c r="F293" s="11" t="s">
        <v>538</v>
      </c>
      <c r="G293" s="100">
        <v>0</v>
      </c>
      <c r="H293" s="3">
        <v>0</v>
      </c>
      <c r="J293" s="118">
        <v>7.09</v>
      </c>
      <c r="L293" s="3">
        <f t="shared" si="22"/>
        <v>7.09</v>
      </c>
      <c r="M293" s="214">
        <v>7.09</v>
      </c>
      <c r="N293" s="148">
        <f t="shared" si="23"/>
        <v>0</v>
      </c>
    </row>
    <row r="294" spans="1:14" ht="12.75" customHeight="1" x14ac:dyDescent="0.2">
      <c r="A294" s="9"/>
      <c r="B294" s="9"/>
      <c r="C294" s="22" t="s">
        <v>155</v>
      </c>
      <c r="D294" s="22" t="s">
        <v>68</v>
      </c>
      <c r="E294" s="10"/>
      <c r="F294" s="11" t="s">
        <v>547</v>
      </c>
      <c r="G294" s="100">
        <v>0</v>
      </c>
      <c r="H294" s="3">
        <v>0</v>
      </c>
      <c r="J294" s="118">
        <v>44.9</v>
      </c>
      <c r="L294" s="3">
        <f t="shared" si="22"/>
        <v>44.9</v>
      </c>
      <c r="M294" s="214">
        <v>44.9</v>
      </c>
      <c r="N294" s="148">
        <f t="shared" si="23"/>
        <v>0</v>
      </c>
    </row>
    <row r="295" spans="1:14" ht="12.75" customHeight="1" x14ac:dyDescent="0.2">
      <c r="A295" s="9"/>
      <c r="B295" s="9"/>
      <c r="C295" s="22">
        <v>625005</v>
      </c>
      <c r="D295" s="22">
        <v>41</v>
      </c>
      <c r="E295" s="10"/>
      <c r="F295" s="11" t="s">
        <v>156</v>
      </c>
      <c r="G295" s="100">
        <v>0</v>
      </c>
      <c r="H295" s="3">
        <v>0</v>
      </c>
      <c r="J295" s="118">
        <v>2.36</v>
      </c>
      <c r="L295" s="3">
        <f t="shared" si="22"/>
        <v>2.36</v>
      </c>
      <c r="M295" s="214">
        <v>2.36</v>
      </c>
      <c r="N295" s="148">
        <f t="shared" si="23"/>
        <v>0</v>
      </c>
    </row>
    <row r="296" spans="1:14" ht="12.75" customHeight="1" x14ac:dyDescent="0.2">
      <c r="A296" s="9"/>
      <c r="B296" s="9"/>
      <c r="C296" s="22" t="s">
        <v>157</v>
      </c>
      <c r="D296" s="22" t="s">
        <v>68</v>
      </c>
      <c r="E296" s="10"/>
      <c r="F296" s="11" t="s">
        <v>548</v>
      </c>
      <c r="G296" s="100">
        <v>0</v>
      </c>
      <c r="H296" s="3">
        <v>0</v>
      </c>
      <c r="J296" s="118">
        <v>213.3</v>
      </c>
      <c r="L296" s="3">
        <f t="shared" si="22"/>
        <v>213.3</v>
      </c>
      <c r="M296" s="214">
        <v>213.3</v>
      </c>
      <c r="N296" s="148">
        <f t="shared" si="23"/>
        <v>0</v>
      </c>
    </row>
    <row r="297" spans="1:14" ht="12.75" customHeight="1" x14ac:dyDescent="0.2">
      <c r="A297" s="25"/>
      <c r="B297" s="25"/>
      <c r="C297" s="34">
        <v>625007</v>
      </c>
      <c r="D297" s="34">
        <v>41</v>
      </c>
      <c r="E297" s="26"/>
      <c r="F297" s="27" t="s">
        <v>158</v>
      </c>
      <c r="G297" s="101">
        <v>0</v>
      </c>
      <c r="H297" s="28">
        <v>0</v>
      </c>
      <c r="I297" s="119"/>
      <c r="J297" s="119">
        <v>11.22</v>
      </c>
      <c r="K297" s="119"/>
      <c r="L297" s="28">
        <f t="shared" si="22"/>
        <v>11.22</v>
      </c>
      <c r="M297" s="217">
        <v>11.22</v>
      </c>
      <c r="N297" s="148">
        <f t="shared" si="23"/>
        <v>0</v>
      </c>
    </row>
    <row r="298" spans="1:14" ht="12.75" customHeight="1" x14ac:dyDescent="0.2">
      <c r="A298" s="25"/>
      <c r="B298" s="25"/>
      <c r="C298" s="34">
        <v>633004</v>
      </c>
      <c r="D298" s="34">
        <v>111</v>
      </c>
      <c r="E298" s="26"/>
      <c r="F298" s="27" t="s">
        <v>338</v>
      </c>
      <c r="G298" s="101">
        <v>0</v>
      </c>
      <c r="H298" s="28">
        <v>0</v>
      </c>
      <c r="I298" s="119"/>
      <c r="J298" s="119"/>
      <c r="K298" s="119"/>
      <c r="L298" s="28">
        <v>0</v>
      </c>
      <c r="M298" s="217">
        <v>0</v>
      </c>
      <c r="N298" s="148">
        <f t="shared" si="23"/>
        <v>0</v>
      </c>
    </row>
    <row r="299" spans="1:14" ht="12.75" customHeight="1" x14ac:dyDescent="0.2">
      <c r="A299" s="25"/>
      <c r="B299" s="25"/>
      <c r="C299" s="34">
        <v>633004</v>
      </c>
      <c r="D299" s="34">
        <v>41</v>
      </c>
      <c r="E299" s="26"/>
      <c r="F299" s="27" t="s">
        <v>338</v>
      </c>
      <c r="G299" s="101">
        <v>0</v>
      </c>
      <c r="H299" s="28">
        <v>0</v>
      </c>
      <c r="I299" s="119"/>
      <c r="J299" s="119"/>
      <c r="K299" s="119"/>
      <c r="L299" s="28">
        <v>0</v>
      </c>
      <c r="M299" s="217">
        <v>0</v>
      </c>
      <c r="N299" s="148">
        <f t="shared" si="23"/>
        <v>0</v>
      </c>
    </row>
    <row r="300" spans="1:14" ht="12.75" customHeight="1" x14ac:dyDescent="0.2">
      <c r="A300" s="25"/>
      <c r="B300" s="25"/>
      <c r="C300" s="34">
        <v>633006</v>
      </c>
      <c r="D300" s="34">
        <v>111</v>
      </c>
      <c r="E300" s="26"/>
      <c r="F300" s="27" t="s">
        <v>177</v>
      </c>
      <c r="G300" s="101">
        <v>0</v>
      </c>
      <c r="H300" s="28">
        <v>97.76</v>
      </c>
      <c r="I300" s="119"/>
      <c r="J300" s="119">
        <v>0</v>
      </c>
      <c r="K300" s="119"/>
      <c r="L300" s="28">
        <f>H300+I300</f>
        <v>97.76</v>
      </c>
      <c r="M300" s="217">
        <v>97.76</v>
      </c>
      <c r="N300" s="148">
        <f t="shared" si="23"/>
        <v>0</v>
      </c>
    </row>
    <row r="301" spans="1:14" ht="12.75" customHeight="1" x14ac:dyDescent="0.2">
      <c r="A301" s="25"/>
      <c r="B301" s="25"/>
      <c r="C301" s="34">
        <v>633006</v>
      </c>
      <c r="D301" s="34">
        <v>41</v>
      </c>
      <c r="E301" s="26"/>
      <c r="F301" s="27" t="s">
        <v>177</v>
      </c>
      <c r="G301" s="101">
        <v>0</v>
      </c>
      <c r="H301" s="28">
        <v>100</v>
      </c>
      <c r="I301" s="119"/>
      <c r="J301" s="119">
        <v>97</v>
      </c>
      <c r="K301" s="119"/>
      <c r="L301" s="28">
        <f>SUM(H301:K301)</f>
        <v>197</v>
      </c>
      <c r="M301" s="217">
        <v>197</v>
      </c>
      <c r="N301" s="148">
        <f t="shared" si="23"/>
        <v>0</v>
      </c>
    </row>
    <row r="302" spans="1:14" ht="12.75" customHeight="1" x14ac:dyDescent="0.2">
      <c r="A302" s="25"/>
      <c r="B302" s="25"/>
      <c r="C302" s="34">
        <v>633010</v>
      </c>
      <c r="D302" s="34">
        <v>41</v>
      </c>
      <c r="E302" s="26"/>
      <c r="F302" s="27" t="s">
        <v>549</v>
      </c>
      <c r="G302" s="101">
        <v>0</v>
      </c>
      <c r="H302" s="28">
        <v>0</v>
      </c>
      <c r="I302" s="119"/>
      <c r="J302" s="119"/>
      <c r="K302" s="119"/>
      <c r="L302" s="28">
        <v>0</v>
      </c>
      <c r="M302" s="217">
        <v>0</v>
      </c>
      <c r="N302" s="148">
        <f t="shared" si="23"/>
        <v>0</v>
      </c>
    </row>
    <row r="303" spans="1:14" ht="12.75" customHeight="1" x14ac:dyDescent="0.2">
      <c r="A303" s="25"/>
      <c r="B303" s="25"/>
      <c r="C303" s="34" t="s">
        <v>233</v>
      </c>
      <c r="D303" s="34" t="s">
        <v>11</v>
      </c>
      <c r="E303" s="26"/>
      <c r="F303" s="27" t="s">
        <v>550</v>
      </c>
      <c r="G303" s="100">
        <v>0</v>
      </c>
      <c r="H303" s="51">
        <v>0</v>
      </c>
      <c r="J303" s="118">
        <v>42.44</v>
      </c>
      <c r="L303" s="51">
        <f>SUM(H303:K303)</f>
        <v>42.44</v>
      </c>
      <c r="M303" s="233">
        <v>42.44</v>
      </c>
      <c r="N303" s="148">
        <f t="shared" si="23"/>
        <v>0</v>
      </c>
    </row>
    <row r="304" spans="1:14" ht="12.75" customHeight="1" thickBot="1" x14ac:dyDescent="0.25">
      <c r="A304" s="41"/>
      <c r="B304" s="42"/>
      <c r="C304" s="43">
        <v>642015</v>
      </c>
      <c r="D304" s="43">
        <v>41</v>
      </c>
      <c r="E304" s="44"/>
      <c r="F304" s="45" t="s">
        <v>259</v>
      </c>
      <c r="G304" s="101">
        <v>0</v>
      </c>
      <c r="H304" s="50">
        <v>0</v>
      </c>
      <c r="I304" s="119"/>
      <c r="J304" s="119">
        <v>60.49</v>
      </c>
      <c r="K304" s="119"/>
      <c r="L304" s="50">
        <f>SUM(H304:K304)</f>
        <v>60.49</v>
      </c>
      <c r="M304" s="234">
        <v>60.49</v>
      </c>
      <c r="N304" s="155">
        <f t="shared" si="23"/>
        <v>0</v>
      </c>
    </row>
    <row r="305" spans="1:14" ht="12.75" customHeight="1" thickBot="1" x14ac:dyDescent="0.25">
      <c r="A305" s="29"/>
      <c r="B305" s="30" t="s">
        <v>339</v>
      </c>
      <c r="C305" s="30"/>
      <c r="D305" s="30"/>
      <c r="E305" s="31"/>
      <c r="F305" s="39" t="s">
        <v>337</v>
      </c>
      <c r="G305" s="105">
        <f>SUM(G281:G304)</f>
        <v>0</v>
      </c>
      <c r="H305" s="52">
        <f>SUM(H281:H304)</f>
        <v>1036.8</v>
      </c>
      <c r="I305" s="122">
        <f>SUM(I281:I304)</f>
        <v>0</v>
      </c>
      <c r="J305" s="122">
        <f>SUM(J281:J304)</f>
        <v>5813.19</v>
      </c>
      <c r="K305" s="122"/>
      <c r="L305" s="52">
        <f>SUM(L281:L304)</f>
        <v>6849.99</v>
      </c>
      <c r="M305" s="235">
        <f>SUM(M281:M304)</f>
        <v>6849.99</v>
      </c>
      <c r="N305" s="210">
        <f>SUM(N281:N304)</f>
        <v>0</v>
      </c>
    </row>
    <row r="306" spans="1:14" ht="12.75" customHeight="1" x14ac:dyDescent="0.2">
      <c r="A306" s="16"/>
      <c r="B306" s="16" t="s">
        <v>340</v>
      </c>
      <c r="C306" s="16"/>
      <c r="D306" s="16"/>
      <c r="E306" s="17"/>
      <c r="F306" s="18" t="s">
        <v>341</v>
      </c>
      <c r="G306" s="99"/>
      <c r="H306" s="19"/>
      <c r="I306" s="117"/>
      <c r="J306" s="117"/>
      <c r="K306" s="117"/>
      <c r="L306" s="19"/>
      <c r="M306" s="200"/>
      <c r="N306" s="240"/>
    </row>
    <row r="307" spans="1:14" ht="12.75" customHeight="1" x14ac:dyDescent="0.2">
      <c r="A307" s="9"/>
      <c r="B307" s="9"/>
      <c r="C307" s="9" t="s">
        <v>163</v>
      </c>
      <c r="D307" s="9" t="s">
        <v>11</v>
      </c>
      <c r="E307" s="10"/>
      <c r="F307" s="11" t="s">
        <v>342</v>
      </c>
      <c r="G307" s="100">
        <v>5674</v>
      </c>
      <c r="H307" s="3">
        <v>5674</v>
      </c>
      <c r="J307" s="118">
        <v>-734</v>
      </c>
      <c r="L307" s="3">
        <f>SUM(H307:K307)</f>
        <v>4940</v>
      </c>
      <c r="M307" s="214">
        <v>4940</v>
      </c>
      <c r="N307" s="148">
        <f>L307-M307</f>
        <v>0</v>
      </c>
    </row>
    <row r="308" spans="1:14" ht="12.75" customHeight="1" x14ac:dyDescent="0.2">
      <c r="A308" s="9"/>
      <c r="B308" s="9"/>
      <c r="C308" s="9" t="s">
        <v>176</v>
      </c>
      <c r="D308" s="9" t="s">
        <v>11</v>
      </c>
      <c r="E308" s="10"/>
      <c r="F308" s="11" t="s">
        <v>343</v>
      </c>
      <c r="G308" s="100">
        <v>0</v>
      </c>
      <c r="H308" s="3">
        <v>0</v>
      </c>
      <c r="J308" s="118">
        <v>323.38</v>
      </c>
      <c r="L308" s="3">
        <f>SUM(H308:K308)</f>
        <v>323.38</v>
      </c>
      <c r="M308" s="214">
        <v>323.38</v>
      </c>
      <c r="N308" s="148">
        <f>L308-M308</f>
        <v>0</v>
      </c>
    </row>
    <row r="309" spans="1:14" ht="12.75" customHeight="1" x14ac:dyDescent="0.2">
      <c r="A309" s="25"/>
      <c r="B309" s="25"/>
      <c r="C309" s="34">
        <v>635006</v>
      </c>
      <c r="D309" s="34">
        <v>41</v>
      </c>
      <c r="E309" s="26"/>
      <c r="F309" s="27" t="s">
        <v>344</v>
      </c>
      <c r="G309" s="100">
        <v>1420</v>
      </c>
      <c r="H309" s="3">
        <v>711.85</v>
      </c>
      <c r="J309" s="118">
        <v>4822.09</v>
      </c>
      <c r="L309" s="3">
        <f>SUM(H309:K309)</f>
        <v>5533.9400000000005</v>
      </c>
      <c r="M309" s="214">
        <v>5533.94</v>
      </c>
      <c r="N309" s="148">
        <f>L309-M309</f>
        <v>0</v>
      </c>
    </row>
    <row r="310" spans="1:14" ht="12.75" customHeight="1" thickBot="1" x14ac:dyDescent="0.25">
      <c r="A310" s="25"/>
      <c r="B310" s="25"/>
      <c r="C310" s="34">
        <v>637004</v>
      </c>
      <c r="D310" s="34" t="s">
        <v>11</v>
      </c>
      <c r="E310" s="26"/>
      <c r="F310" s="27" t="s">
        <v>345</v>
      </c>
      <c r="G310" s="101">
        <v>3000</v>
      </c>
      <c r="H310" s="28">
        <v>0</v>
      </c>
      <c r="I310" s="119"/>
      <c r="J310" s="119">
        <v>0</v>
      </c>
      <c r="K310" s="119"/>
      <c r="L310" s="28">
        <f>H310+I310</f>
        <v>0</v>
      </c>
      <c r="M310" s="217">
        <v>0</v>
      </c>
      <c r="N310" s="155">
        <f>L310-M310</f>
        <v>0</v>
      </c>
    </row>
    <row r="311" spans="1:14" ht="12.75" customHeight="1" thickBot="1" x14ac:dyDescent="0.25">
      <c r="A311" s="29"/>
      <c r="B311" s="30" t="s">
        <v>346</v>
      </c>
      <c r="C311" s="30"/>
      <c r="D311" s="30"/>
      <c r="E311" s="31"/>
      <c r="F311" s="39" t="s">
        <v>341</v>
      </c>
      <c r="G311" s="102">
        <f>SUM(G307:G310)</f>
        <v>10094</v>
      </c>
      <c r="H311" s="33">
        <f>SUM(H307:H310)</f>
        <v>6385.85</v>
      </c>
      <c r="I311" s="120">
        <f>SUM(I307:I310)</f>
        <v>0</v>
      </c>
      <c r="J311" s="120">
        <f>SUM(J307:J310)</f>
        <v>4411.47</v>
      </c>
      <c r="K311" s="120"/>
      <c r="L311" s="33">
        <f>SUM(L307:L310)</f>
        <v>10797.32</v>
      </c>
      <c r="M311" s="208">
        <f>SUM(M307:M310)</f>
        <v>10797.32</v>
      </c>
      <c r="N311" s="210">
        <f>SUM(N307:N310)</f>
        <v>0</v>
      </c>
    </row>
    <row r="312" spans="1:14" ht="12.75" customHeight="1" x14ac:dyDescent="0.2">
      <c r="A312" s="16"/>
      <c r="B312" s="16" t="s">
        <v>347</v>
      </c>
      <c r="C312" s="16"/>
      <c r="D312" s="16"/>
      <c r="E312" s="17"/>
      <c r="F312" s="18" t="s">
        <v>348</v>
      </c>
      <c r="G312" s="99"/>
      <c r="H312" s="19"/>
      <c r="I312" s="117"/>
      <c r="J312" s="117"/>
      <c r="K312" s="117"/>
      <c r="L312" s="19"/>
      <c r="M312" s="200"/>
      <c r="N312" s="240"/>
    </row>
    <row r="313" spans="1:14" ht="12.75" customHeight="1" x14ac:dyDescent="0.2">
      <c r="A313" s="16"/>
      <c r="B313" s="16"/>
      <c r="C313" s="47">
        <v>621</v>
      </c>
      <c r="D313" s="47">
        <v>41</v>
      </c>
      <c r="E313" s="17" t="s">
        <v>350</v>
      </c>
      <c r="F313" s="18" t="s">
        <v>280</v>
      </c>
      <c r="G313" s="99">
        <v>35</v>
      </c>
      <c r="H313" s="19">
        <v>35</v>
      </c>
      <c r="I313" s="117"/>
      <c r="J313" s="117">
        <v>96.9</v>
      </c>
      <c r="K313" s="117"/>
      <c r="L313" s="19">
        <f t="shared" ref="L313:L342" si="24">SUM(H313:K313)</f>
        <v>131.9</v>
      </c>
      <c r="M313" s="200">
        <v>131.9</v>
      </c>
      <c r="N313" s="148">
        <f t="shared" ref="N313:N342" si="25">L313-M313</f>
        <v>0</v>
      </c>
    </row>
    <row r="314" spans="1:14" ht="12.75" customHeight="1" x14ac:dyDescent="0.2">
      <c r="A314" s="16"/>
      <c r="B314" s="16"/>
      <c r="C314" s="47">
        <v>625001</v>
      </c>
      <c r="D314" s="47">
        <v>41</v>
      </c>
      <c r="E314" s="17" t="s">
        <v>350</v>
      </c>
      <c r="F314" s="18" t="s">
        <v>587</v>
      </c>
      <c r="G314" s="99">
        <v>0</v>
      </c>
      <c r="H314" s="19">
        <v>0</v>
      </c>
      <c r="I314" s="117"/>
      <c r="J314" s="117">
        <v>9.69</v>
      </c>
      <c r="K314" s="117"/>
      <c r="L314" s="19">
        <f t="shared" si="24"/>
        <v>9.69</v>
      </c>
      <c r="M314" s="200">
        <v>9.69</v>
      </c>
      <c r="N314" s="148">
        <f t="shared" si="25"/>
        <v>0</v>
      </c>
    </row>
    <row r="315" spans="1:14" ht="12.75" customHeight="1" x14ac:dyDescent="0.2">
      <c r="A315" s="16"/>
      <c r="B315" s="16"/>
      <c r="C315" s="47">
        <v>625002</v>
      </c>
      <c r="D315" s="47">
        <v>41</v>
      </c>
      <c r="E315" s="17" t="s">
        <v>350</v>
      </c>
      <c r="F315" s="18" t="s">
        <v>150</v>
      </c>
      <c r="G315" s="99">
        <v>50</v>
      </c>
      <c r="H315" s="19">
        <v>50</v>
      </c>
      <c r="I315" s="117"/>
      <c r="J315" s="117">
        <v>134.66</v>
      </c>
      <c r="K315" s="117"/>
      <c r="L315" s="19">
        <f t="shared" si="24"/>
        <v>184.66</v>
      </c>
      <c r="M315" s="200">
        <v>184.66</v>
      </c>
      <c r="N315" s="148">
        <f t="shared" si="25"/>
        <v>0</v>
      </c>
    </row>
    <row r="316" spans="1:14" ht="12.75" customHeight="1" x14ac:dyDescent="0.2">
      <c r="A316" s="16"/>
      <c r="B316" s="16"/>
      <c r="C316" s="47">
        <v>625003</v>
      </c>
      <c r="D316" s="47">
        <v>41</v>
      </c>
      <c r="E316" s="17" t="s">
        <v>350</v>
      </c>
      <c r="F316" s="18" t="s">
        <v>152</v>
      </c>
      <c r="G316" s="99">
        <v>3</v>
      </c>
      <c r="H316" s="19">
        <v>3</v>
      </c>
      <c r="I316" s="117"/>
      <c r="J316" s="117">
        <v>7.55</v>
      </c>
      <c r="K316" s="117"/>
      <c r="L316" s="19">
        <f t="shared" si="24"/>
        <v>10.55</v>
      </c>
      <c r="M316" s="200">
        <v>10.55</v>
      </c>
      <c r="N316" s="148">
        <f t="shared" si="25"/>
        <v>0</v>
      </c>
    </row>
    <row r="317" spans="1:14" ht="12.75" customHeight="1" x14ac:dyDescent="0.2">
      <c r="A317" s="16"/>
      <c r="B317" s="16"/>
      <c r="C317" s="47">
        <v>625004</v>
      </c>
      <c r="D317" s="47">
        <v>41</v>
      </c>
      <c r="E317" s="17" t="s">
        <v>350</v>
      </c>
      <c r="F317" s="18" t="s">
        <v>154</v>
      </c>
      <c r="G317" s="99">
        <v>12</v>
      </c>
      <c r="H317" s="19">
        <v>12</v>
      </c>
      <c r="I317" s="117"/>
      <c r="J317" s="117">
        <v>27.57</v>
      </c>
      <c r="K317" s="117"/>
      <c r="L317" s="19">
        <f t="shared" si="24"/>
        <v>39.57</v>
      </c>
      <c r="M317" s="200">
        <v>39.57</v>
      </c>
      <c r="N317" s="148">
        <f t="shared" si="25"/>
        <v>0</v>
      </c>
    </row>
    <row r="318" spans="1:14" ht="12.75" customHeight="1" x14ac:dyDescent="0.2">
      <c r="A318" s="16"/>
      <c r="B318" s="16"/>
      <c r="C318" s="47">
        <v>625005</v>
      </c>
      <c r="D318" s="47">
        <v>41</v>
      </c>
      <c r="E318" s="17" t="s">
        <v>350</v>
      </c>
      <c r="F318" s="18" t="s">
        <v>156</v>
      </c>
      <c r="G318" s="99">
        <v>0</v>
      </c>
      <c r="H318" s="19">
        <v>0</v>
      </c>
      <c r="I318" s="117"/>
      <c r="J318" s="117">
        <v>6.92</v>
      </c>
      <c r="K318" s="117"/>
      <c r="L318" s="19">
        <f t="shared" si="24"/>
        <v>6.92</v>
      </c>
      <c r="M318" s="200">
        <v>6.92</v>
      </c>
      <c r="N318" s="148">
        <f t="shared" si="25"/>
        <v>0</v>
      </c>
    </row>
    <row r="319" spans="1:14" ht="12.75" customHeight="1" x14ac:dyDescent="0.2">
      <c r="A319" s="16"/>
      <c r="B319" s="16"/>
      <c r="C319" s="47">
        <v>625007</v>
      </c>
      <c r="D319" s="47">
        <v>41</v>
      </c>
      <c r="E319" s="17" t="s">
        <v>350</v>
      </c>
      <c r="F319" s="18" t="s">
        <v>158</v>
      </c>
      <c r="G319" s="99">
        <v>20</v>
      </c>
      <c r="H319" s="19">
        <v>20</v>
      </c>
      <c r="I319" s="117"/>
      <c r="J319" s="117">
        <v>42.65</v>
      </c>
      <c r="K319" s="117"/>
      <c r="L319" s="19">
        <f t="shared" si="24"/>
        <v>62.65</v>
      </c>
      <c r="M319" s="200">
        <v>62.65</v>
      </c>
      <c r="N319" s="148">
        <f t="shared" si="25"/>
        <v>0</v>
      </c>
    </row>
    <row r="320" spans="1:14" ht="12.75" customHeight="1" x14ac:dyDescent="0.2">
      <c r="A320" s="9"/>
      <c r="B320" s="9"/>
      <c r="C320" s="9" t="s">
        <v>163</v>
      </c>
      <c r="D320" s="9" t="s">
        <v>11</v>
      </c>
      <c r="E320" s="10" t="s">
        <v>351</v>
      </c>
      <c r="F320" s="11" t="s">
        <v>352</v>
      </c>
      <c r="G320" s="100">
        <v>5500</v>
      </c>
      <c r="H320" s="3">
        <v>5500</v>
      </c>
      <c r="J320" s="118">
        <v>117.64</v>
      </c>
      <c r="L320" s="3">
        <f t="shared" si="24"/>
        <v>5617.64</v>
      </c>
      <c r="M320" s="214">
        <v>5617.64</v>
      </c>
      <c r="N320" s="148">
        <f t="shared" si="25"/>
        <v>0</v>
      </c>
    </row>
    <row r="321" spans="1:14" ht="12.75" customHeight="1" x14ac:dyDescent="0.2">
      <c r="A321" s="9"/>
      <c r="B321" s="9"/>
      <c r="C321" s="9" t="s">
        <v>163</v>
      </c>
      <c r="D321" s="9" t="s">
        <v>11</v>
      </c>
      <c r="E321" s="10" t="s">
        <v>349</v>
      </c>
      <c r="F321" s="11" t="s">
        <v>353</v>
      </c>
      <c r="G321" s="100">
        <v>2800</v>
      </c>
      <c r="H321" s="3">
        <v>2800</v>
      </c>
      <c r="J321" s="118">
        <v>-1243</v>
      </c>
      <c r="L321" s="3">
        <f t="shared" si="24"/>
        <v>1557</v>
      </c>
      <c r="M321" s="214">
        <v>1557</v>
      </c>
      <c r="N321" s="148">
        <f t="shared" si="25"/>
        <v>0</v>
      </c>
    </row>
    <row r="322" spans="1:14" ht="12.75" customHeight="1" x14ac:dyDescent="0.2">
      <c r="A322" s="9"/>
      <c r="B322" s="9"/>
      <c r="C322" s="9" t="s">
        <v>163</v>
      </c>
      <c r="D322" s="9" t="s">
        <v>11</v>
      </c>
      <c r="E322" s="10" t="s">
        <v>354</v>
      </c>
      <c r="F322" s="11" t="s">
        <v>355</v>
      </c>
      <c r="G322" s="100">
        <v>100</v>
      </c>
      <c r="H322" s="3">
        <v>100</v>
      </c>
      <c r="J322" s="118">
        <v>48.06</v>
      </c>
      <c r="L322" s="3">
        <f t="shared" si="24"/>
        <v>148.06</v>
      </c>
      <c r="M322" s="214">
        <v>148.06</v>
      </c>
      <c r="N322" s="148">
        <f t="shared" si="25"/>
        <v>0</v>
      </c>
    </row>
    <row r="323" spans="1:14" ht="12.75" customHeight="1" x14ac:dyDescent="0.2">
      <c r="A323" s="9"/>
      <c r="B323" s="9"/>
      <c r="C323" s="9" t="s">
        <v>163</v>
      </c>
      <c r="D323" s="9" t="s">
        <v>11</v>
      </c>
      <c r="E323" s="10" t="s">
        <v>350</v>
      </c>
      <c r="F323" s="11" t="s">
        <v>356</v>
      </c>
      <c r="G323" s="100">
        <v>0</v>
      </c>
      <c r="H323" s="3">
        <v>0</v>
      </c>
      <c r="L323" s="3">
        <f t="shared" si="24"/>
        <v>0</v>
      </c>
      <c r="M323" s="214">
        <v>0</v>
      </c>
      <c r="N323" s="148">
        <f t="shared" si="25"/>
        <v>0</v>
      </c>
    </row>
    <row r="324" spans="1:14" ht="12.75" customHeight="1" x14ac:dyDescent="0.2">
      <c r="A324" s="9"/>
      <c r="B324" s="9"/>
      <c r="C324" s="9" t="s">
        <v>165</v>
      </c>
      <c r="D324" s="9" t="s">
        <v>11</v>
      </c>
      <c r="E324" s="10" t="s">
        <v>351</v>
      </c>
      <c r="F324" s="11" t="s">
        <v>357</v>
      </c>
      <c r="G324" s="100">
        <v>300</v>
      </c>
      <c r="H324" s="3">
        <v>300</v>
      </c>
      <c r="J324" s="118">
        <v>116.58</v>
      </c>
      <c r="L324" s="3">
        <f t="shared" si="24"/>
        <v>416.58</v>
      </c>
      <c r="M324" s="214">
        <v>474.75</v>
      </c>
      <c r="N324" s="148">
        <f t="shared" si="25"/>
        <v>-58.170000000000016</v>
      </c>
    </row>
    <row r="325" spans="1:14" ht="12.75" customHeight="1" x14ac:dyDescent="0.2">
      <c r="A325" s="9"/>
      <c r="B325" s="9"/>
      <c r="C325" s="9" t="s">
        <v>165</v>
      </c>
      <c r="D325" s="9" t="s">
        <v>11</v>
      </c>
      <c r="E325" s="10" t="s">
        <v>349</v>
      </c>
      <c r="F325" s="11" t="s">
        <v>358</v>
      </c>
      <c r="G325" s="100">
        <v>200</v>
      </c>
      <c r="H325" s="3">
        <v>200</v>
      </c>
      <c r="L325" s="3">
        <f t="shared" si="24"/>
        <v>200</v>
      </c>
      <c r="M325" s="214">
        <v>111.61</v>
      </c>
      <c r="N325" s="148">
        <f t="shared" si="25"/>
        <v>88.39</v>
      </c>
    </row>
    <row r="326" spans="1:14" ht="12.75" customHeight="1" x14ac:dyDescent="0.2">
      <c r="A326" s="9"/>
      <c r="B326" s="9"/>
      <c r="C326" s="9" t="s">
        <v>176</v>
      </c>
      <c r="D326" s="9" t="s">
        <v>11</v>
      </c>
      <c r="E326" s="10" t="s">
        <v>359</v>
      </c>
      <c r="F326" s="11" t="s">
        <v>360</v>
      </c>
      <c r="G326" s="100">
        <v>400</v>
      </c>
      <c r="H326" s="3">
        <v>400</v>
      </c>
      <c r="J326" s="118">
        <v>2500</v>
      </c>
      <c r="L326" s="3">
        <f t="shared" si="24"/>
        <v>2900</v>
      </c>
      <c r="M326" s="214">
        <v>2695.39</v>
      </c>
      <c r="N326" s="148">
        <f t="shared" si="25"/>
        <v>204.61000000000013</v>
      </c>
    </row>
    <row r="327" spans="1:14" ht="12.75" customHeight="1" x14ac:dyDescent="0.2">
      <c r="A327" s="9"/>
      <c r="B327" s="9"/>
      <c r="C327" s="9" t="s">
        <v>176</v>
      </c>
      <c r="D327" s="9" t="s">
        <v>11</v>
      </c>
      <c r="E327" s="10" t="s">
        <v>349</v>
      </c>
      <c r="F327" s="11" t="s">
        <v>361</v>
      </c>
      <c r="G327" s="100">
        <v>100</v>
      </c>
      <c r="H327" s="3">
        <v>100</v>
      </c>
      <c r="L327" s="3">
        <f t="shared" si="24"/>
        <v>100</v>
      </c>
      <c r="M327" s="214">
        <v>0</v>
      </c>
      <c r="N327" s="148">
        <f t="shared" si="25"/>
        <v>100</v>
      </c>
    </row>
    <row r="328" spans="1:14" ht="12.75" customHeight="1" x14ac:dyDescent="0.2">
      <c r="A328" s="9"/>
      <c r="B328" s="9"/>
      <c r="C328" s="22">
        <v>633006</v>
      </c>
      <c r="D328" s="22">
        <v>41</v>
      </c>
      <c r="E328" s="10" t="s">
        <v>350</v>
      </c>
      <c r="F328" s="11" t="s">
        <v>573</v>
      </c>
      <c r="G328" s="100">
        <v>0</v>
      </c>
      <c r="H328" s="3">
        <v>0</v>
      </c>
      <c r="J328" s="118">
        <v>7.3</v>
      </c>
      <c r="L328" s="3">
        <f t="shared" si="24"/>
        <v>7.3</v>
      </c>
      <c r="M328" s="214">
        <v>7.3</v>
      </c>
      <c r="N328" s="148">
        <f t="shared" si="25"/>
        <v>0</v>
      </c>
    </row>
    <row r="329" spans="1:14" ht="12.75" customHeight="1" x14ac:dyDescent="0.2">
      <c r="A329" s="9"/>
      <c r="B329" s="9"/>
      <c r="C329" s="9" t="s">
        <v>213</v>
      </c>
      <c r="D329" s="9" t="s">
        <v>11</v>
      </c>
      <c r="E329" s="10" t="s">
        <v>84</v>
      </c>
      <c r="F329" s="11" t="s">
        <v>362</v>
      </c>
      <c r="G329" s="100">
        <v>100</v>
      </c>
      <c r="H329" s="3">
        <v>100</v>
      </c>
      <c r="J329" s="118">
        <v>-100</v>
      </c>
      <c r="L329" s="3">
        <f t="shared" si="24"/>
        <v>0</v>
      </c>
      <c r="M329" s="214">
        <v>0</v>
      </c>
      <c r="N329" s="148">
        <f t="shared" si="25"/>
        <v>0</v>
      </c>
    </row>
    <row r="330" spans="1:14" ht="12.75" customHeight="1" x14ac:dyDescent="0.2">
      <c r="A330" s="9"/>
      <c r="B330" s="9"/>
      <c r="C330" s="9" t="s">
        <v>213</v>
      </c>
      <c r="D330" s="9" t="s">
        <v>11</v>
      </c>
      <c r="E330" s="10" t="s">
        <v>354</v>
      </c>
      <c r="F330" s="11" t="s">
        <v>363</v>
      </c>
      <c r="G330" s="100">
        <v>165</v>
      </c>
      <c r="H330" s="3">
        <v>165</v>
      </c>
      <c r="J330" s="118">
        <v>-165</v>
      </c>
      <c r="L330" s="3">
        <f t="shared" si="24"/>
        <v>0</v>
      </c>
      <c r="M330" s="214">
        <v>0</v>
      </c>
      <c r="N330" s="148">
        <f t="shared" si="25"/>
        <v>0</v>
      </c>
    </row>
    <row r="331" spans="1:14" ht="12.75" customHeight="1" x14ac:dyDescent="0.2">
      <c r="A331" s="9"/>
      <c r="B331" s="9"/>
      <c r="C331" s="9" t="s">
        <v>213</v>
      </c>
      <c r="D331" s="9" t="s">
        <v>11</v>
      </c>
      <c r="E331" s="10" t="s">
        <v>350</v>
      </c>
      <c r="F331" s="11" t="s">
        <v>364</v>
      </c>
      <c r="G331" s="100">
        <v>0</v>
      </c>
      <c r="H331" s="3">
        <v>0</v>
      </c>
      <c r="J331" s="118">
        <v>100.98</v>
      </c>
      <c r="L331" s="3">
        <f t="shared" si="24"/>
        <v>100.98</v>
      </c>
      <c r="M331" s="214">
        <v>100.98</v>
      </c>
      <c r="N331" s="148">
        <f t="shared" si="25"/>
        <v>0</v>
      </c>
    </row>
    <row r="332" spans="1:14" ht="12.75" customHeight="1" x14ac:dyDescent="0.2">
      <c r="A332" s="9"/>
      <c r="B332" s="9"/>
      <c r="C332" s="9" t="s">
        <v>219</v>
      </c>
      <c r="D332" s="9" t="s">
        <v>11</v>
      </c>
      <c r="E332" s="10" t="s">
        <v>351</v>
      </c>
      <c r="F332" s="11" t="s">
        <v>365</v>
      </c>
      <c r="G332" s="100">
        <v>350</v>
      </c>
      <c r="H332" s="3">
        <v>350</v>
      </c>
      <c r="J332" s="118">
        <v>818.62</v>
      </c>
      <c r="L332" s="3">
        <f t="shared" si="24"/>
        <v>1168.6199999999999</v>
      </c>
      <c r="M332" s="214">
        <v>1168.6199999999999</v>
      </c>
      <c r="N332" s="148">
        <f t="shared" si="25"/>
        <v>0</v>
      </c>
    </row>
    <row r="333" spans="1:14" ht="12.75" customHeight="1" x14ac:dyDescent="0.2">
      <c r="A333" s="9"/>
      <c r="B333" s="9"/>
      <c r="C333" s="9" t="s">
        <v>219</v>
      </c>
      <c r="D333" s="9" t="s">
        <v>11</v>
      </c>
      <c r="E333" s="10" t="s">
        <v>349</v>
      </c>
      <c r="F333" s="11" t="s">
        <v>366</v>
      </c>
      <c r="G333" s="100">
        <v>0</v>
      </c>
      <c r="H333" s="3">
        <v>0</v>
      </c>
      <c r="J333" s="118">
        <v>2385.19</v>
      </c>
      <c r="L333" s="3">
        <f t="shared" si="24"/>
        <v>2385.19</v>
      </c>
      <c r="M333" s="214">
        <v>2385.19</v>
      </c>
      <c r="N333" s="148">
        <f t="shared" si="25"/>
        <v>0</v>
      </c>
    </row>
    <row r="334" spans="1:14" ht="12.75" customHeight="1" x14ac:dyDescent="0.2">
      <c r="A334" s="9"/>
      <c r="B334" s="9"/>
      <c r="C334" s="9" t="s">
        <v>219</v>
      </c>
      <c r="D334" s="9" t="s">
        <v>11</v>
      </c>
      <c r="E334" s="10" t="s">
        <v>350</v>
      </c>
      <c r="F334" s="11" t="s">
        <v>367</v>
      </c>
      <c r="G334" s="100">
        <v>0</v>
      </c>
      <c r="H334" s="3">
        <v>0</v>
      </c>
      <c r="L334" s="3">
        <f t="shared" si="24"/>
        <v>0</v>
      </c>
      <c r="M334" s="214">
        <v>0</v>
      </c>
      <c r="N334" s="148">
        <f t="shared" si="25"/>
        <v>0</v>
      </c>
    </row>
    <row r="335" spans="1:14" ht="12.75" customHeight="1" x14ac:dyDescent="0.2">
      <c r="A335" s="9"/>
      <c r="B335" s="9"/>
      <c r="C335" s="22">
        <v>637005</v>
      </c>
      <c r="D335" s="22">
        <v>41</v>
      </c>
      <c r="E335" s="10" t="s">
        <v>48</v>
      </c>
      <c r="F335" s="11" t="s">
        <v>368</v>
      </c>
      <c r="G335" s="100">
        <v>100</v>
      </c>
      <c r="H335" s="3">
        <v>100</v>
      </c>
      <c r="J335" s="118">
        <v>-70</v>
      </c>
      <c r="L335" s="3">
        <f t="shared" si="24"/>
        <v>30</v>
      </c>
      <c r="M335" s="214">
        <v>30</v>
      </c>
      <c r="N335" s="148">
        <f t="shared" si="25"/>
        <v>0</v>
      </c>
    </row>
    <row r="336" spans="1:14" ht="12.75" customHeight="1" x14ac:dyDescent="0.2">
      <c r="A336" s="9"/>
      <c r="B336" s="9"/>
      <c r="C336" s="22">
        <v>637005</v>
      </c>
      <c r="D336" s="22">
        <v>41</v>
      </c>
      <c r="E336" s="10" t="s">
        <v>349</v>
      </c>
      <c r="F336" s="11" t="s">
        <v>368</v>
      </c>
      <c r="G336" s="100">
        <v>0</v>
      </c>
      <c r="H336" s="3">
        <v>0</v>
      </c>
      <c r="J336" s="118">
        <v>80</v>
      </c>
      <c r="L336" s="3">
        <f t="shared" si="24"/>
        <v>80</v>
      </c>
      <c r="M336" s="214">
        <v>80</v>
      </c>
      <c r="N336" s="148">
        <f t="shared" si="25"/>
        <v>0</v>
      </c>
    </row>
    <row r="337" spans="1:14" ht="12.75" customHeight="1" x14ac:dyDescent="0.2">
      <c r="A337" s="9"/>
      <c r="B337" s="9"/>
      <c r="C337" s="9" t="s">
        <v>239</v>
      </c>
      <c r="D337" s="9" t="s">
        <v>11</v>
      </c>
      <c r="E337" s="10" t="s">
        <v>349</v>
      </c>
      <c r="F337" s="11" t="s">
        <v>369</v>
      </c>
      <c r="G337" s="100">
        <v>0</v>
      </c>
      <c r="H337" s="3">
        <v>0</v>
      </c>
      <c r="L337" s="3">
        <f t="shared" si="24"/>
        <v>0</v>
      </c>
      <c r="M337" s="214">
        <v>0</v>
      </c>
      <c r="N337" s="148">
        <f t="shared" si="25"/>
        <v>0</v>
      </c>
    </row>
    <row r="338" spans="1:14" ht="12.75" customHeight="1" x14ac:dyDescent="0.2">
      <c r="A338" s="9"/>
      <c r="B338" s="9"/>
      <c r="C338" s="9" t="s">
        <v>239</v>
      </c>
      <c r="D338" s="9" t="s">
        <v>11</v>
      </c>
      <c r="E338" s="10" t="s">
        <v>350</v>
      </c>
      <c r="F338" s="11" t="s">
        <v>370</v>
      </c>
      <c r="G338" s="100">
        <v>600</v>
      </c>
      <c r="H338" s="3">
        <v>600</v>
      </c>
      <c r="J338" s="118">
        <v>735.61</v>
      </c>
      <c r="L338" s="3">
        <f t="shared" si="24"/>
        <v>1335.6100000000001</v>
      </c>
      <c r="M338" s="214">
        <v>1335.61</v>
      </c>
      <c r="N338" s="148">
        <f t="shared" si="25"/>
        <v>0</v>
      </c>
    </row>
    <row r="339" spans="1:14" ht="12.75" customHeight="1" x14ac:dyDescent="0.2">
      <c r="A339" s="9"/>
      <c r="B339" s="9"/>
      <c r="C339" s="9" t="s">
        <v>239</v>
      </c>
      <c r="D339" s="9" t="s">
        <v>11</v>
      </c>
      <c r="E339" s="10" t="s">
        <v>48</v>
      </c>
      <c r="F339" s="11" t="s">
        <v>371</v>
      </c>
      <c r="G339" s="100">
        <v>0</v>
      </c>
      <c r="H339" s="3">
        <v>0</v>
      </c>
      <c r="L339" s="3">
        <f t="shared" si="24"/>
        <v>0</v>
      </c>
      <c r="M339" s="214">
        <v>0</v>
      </c>
      <c r="N339" s="148">
        <f t="shared" si="25"/>
        <v>0</v>
      </c>
    </row>
    <row r="340" spans="1:14" ht="12.75" customHeight="1" x14ac:dyDescent="0.2">
      <c r="A340" s="9"/>
      <c r="B340" s="9"/>
      <c r="C340" s="22">
        <v>637035</v>
      </c>
      <c r="D340" s="22">
        <v>41</v>
      </c>
      <c r="E340" s="10" t="s">
        <v>552</v>
      </c>
      <c r="F340" s="11" t="s">
        <v>551</v>
      </c>
      <c r="G340" s="100">
        <v>0</v>
      </c>
      <c r="H340" s="3">
        <v>480</v>
      </c>
      <c r="L340" s="3">
        <f t="shared" si="24"/>
        <v>480</v>
      </c>
      <c r="M340" s="214">
        <v>480</v>
      </c>
      <c r="N340" s="148">
        <f t="shared" si="25"/>
        <v>0</v>
      </c>
    </row>
    <row r="341" spans="1:14" ht="12.75" customHeight="1" x14ac:dyDescent="0.2">
      <c r="A341" s="9"/>
      <c r="B341" s="9"/>
      <c r="C341" s="9" t="s">
        <v>303</v>
      </c>
      <c r="D341" s="9" t="s">
        <v>11</v>
      </c>
      <c r="E341" s="10" t="s">
        <v>372</v>
      </c>
      <c r="F341" s="11" t="s">
        <v>373</v>
      </c>
      <c r="G341" s="100">
        <v>600</v>
      </c>
      <c r="H341" s="3">
        <v>600</v>
      </c>
      <c r="J341" s="118">
        <v>-50</v>
      </c>
      <c r="L341" s="3">
        <f t="shared" si="24"/>
        <v>550</v>
      </c>
      <c r="M341" s="214">
        <v>550</v>
      </c>
      <c r="N341" s="148">
        <f t="shared" si="25"/>
        <v>0</v>
      </c>
    </row>
    <row r="342" spans="1:14" ht="12.75" customHeight="1" thickBot="1" x14ac:dyDescent="0.25">
      <c r="A342" s="25"/>
      <c r="B342" s="25"/>
      <c r="C342" s="25" t="s">
        <v>303</v>
      </c>
      <c r="D342" s="25" t="s">
        <v>11</v>
      </c>
      <c r="E342" s="26" t="s">
        <v>350</v>
      </c>
      <c r="F342" s="27" t="s">
        <v>374</v>
      </c>
      <c r="G342" s="100">
        <v>2500</v>
      </c>
      <c r="H342" s="3">
        <v>2500</v>
      </c>
      <c r="J342" s="118">
        <v>1380</v>
      </c>
      <c r="L342" s="3">
        <f t="shared" si="24"/>
        <v>3880</v>
      </c>
      <c r="M342" s="214">
        <v>3880</v>
      </c>
      <c r="N342" s="155">
        <f t="shared" si="25"/>
        <v>0</v>
      </c>
    </row>
    <row r="343" spans="1:14" ht="12.75" customHeight="1" thickBot="1" x14ac:dyDescent="0.25">
      <c r="A343" s="29"/>
      <c r="B343" s="30" t="s">
        <v>375</v>
      </c>
      <c r="C343" s="30"/>
      <c r="D343" s="30"/>
      <c r="E343" s="31"/>
      <c r="F343" s="39" t="s">
        <v>348</v>
      </c>
      <c r="G343" s="102">
        <f>SUM(G313:G342)</f>
        <v>13935</v>
      </c>
      <c r="H343" s="33">
        <f>SUM(H313:H342)</f>
        <v>14415</v>
      </c>
      <c r="I343" s="120">
        <f>SUM(I313:I342)</f>
        <v>0</v>
      </c>
      <c r="J343" s="120">
        <f>SUM(J313:J342)</f>
        <v>6987.9199999999992</v>
      </c>
      <c r="K343" s="120"/>
      <c r="L343" s="33">
        <f>SUM(L313:L342)</f>
        <v>21402.92</v>
      </c>
      <c r="M343" s="208">
        <f>SUM(M313:M342)</f>
        <v>21068.089999999997</v>
      </c>
      <c r="N343" s="210">
        <f>SUM(N313:N342)</f>
        <v>334.8300000000001</v>
      </c>
    </row>
    <row r="344" spans="1:14" ht="12.75" customHeight="1" x14ac:dyDescent="0.2">
      <c r="A344" s="16"/>
      <c r="B344" s="16" t="s">
        <v>376</v>
      </c>
      <c r="C344" s="16"/>
      <c r="D344" s="16"/>
      <c r="E344" s="17"/>
      <c r="F344" s="18" t="s">
        <v>377</v>
      </c>
      <c r="G344" s="99"/>
      <c r="H344" s="19"/>
      <c r="I344" s="117"/>
      <c r="J344" s="117"/>
      <c r="K344" s="117"/>
      <c r="L344" s="19"/>
      <c r="M344" s="200"/>
      <c r="N344" s="240"/>
    </row>
    <row r="345" spans="1:14" ht="12.75" customHeight="1" x14ac:dyDescent="0.2">
      <c r="A345" s="9"/>
      <c r="B345" s="9"/>
      <c r="C345" s="9" t="s">
        <v>176</v>
      </c>
      <c r="D345" s="9" t="s">
        <v>11</v>
      </c>
      <c r="E345" s="10"/>
      <c r="F345" s="11" t="s">
        <v>378</v>
      </c>
      <c r="G345" s="100">
        <v>500</v>
      </c>
      <c r="H345" s="3">
        <v>500</v>
      </c>
      <c r="J345" s="118">
        <v>523.16999999999996</v>
      </c>
      <c r="L345" s="3">
        <f t="shared" ref="L345:L362" si="26">SUM(H345:K345)</f>
        <v>1023.17</v>
      </c>
      <c r="M345" s="214">
        <v>1023.17</v>
      </c>
      <c r="N345" s="148">
        <f t="shared" ref="N345:N362" si="27">L345-M345</f>
        <v>0</v>
      </c>
    </row>
    <row r="346" spans="1:14" ht="12.75" customHeight="1" x14ac:dyDescent="0.2">
      <c r="A346" s="9"/>
      <c r="B346" s="9"/>
      <c r="C346" s="22">
        <v>633006</v>
      </c>
      <c r="D346" s="22">
        <v>111</v>
      </c>
      <c r="E346" s="10"/>
      <c r="F346" s="80" t="s">
        <v>461</v>
      </c>
      <c r="G346" s="100">
        <v>500</v>
      </c>
      <c r="H346" s="3">
        <v>500</v>
      </c>
      <c r="L346" s="3">
        <f t="shared" si="26"/>
        <v>500</v>
      </c>
      <c r="M346" s="214">
        <v>0</v>
      </c>
      <c r="N346" s="148">
        <f t="shared" si="27"/>
        <v>500</v>
      </c>
    </row>
    <row r="347" spans="1:14" ht="12.75" customHeight="1" x14ac:dyDescent="0.2">
      <c r="A347" s="9"/>
      <c r="B347" s="9"/>
      <c r="C347" s="22">
        <v>633006</v>
      </c>
      <c r="D347" s="22">
        <v>41</v>
      </c>
      <c r="E347" s="10"/>
      <c r="F347" s="80" t="s">
        <v>589</v>
      </c>
      <c r="G347" s="100">
        <v>0</v>
      </c>
      <c r="H347" s="3">
        <v>0</v>
      </c>
      <c r="J347" s="118">
        <v>5.66</v>
      </c>
      <c r="L347" s="3">
        <f t="shared" si="26"/>
        <v>5.66</v>
      </c>
      <c r="M347" s="214">
        <v>5.66</v>
      </c>
      <c r="N347" s="148">
        <f t="shared" si="27"/>
        <v>0</v>
      </c>
    </row>
    <row r="348" spans="1:14" ht="12.75" customHeight="1" x14ac:dyDescent="0.2">
      <c r="A348" s="9"/>
      <c r="B348" s="9"/>
      <c r="C348" s="22">
        <v>633006</v>
      </c>
      <c r="D348" s="22">
        <v>41</v>
      </c>
      <c r="E348" s="10"/>
      <c r="F348" s="80" t="s">
        <v>400</v>
      </c>
      <c r="G348" s="100">
        <v>250</v>
      </c>
      <c r="H348" s="3">
        <v>250</v>
      </c>
      <c r="J348" s="118">
        <v>80</v>
      </c>
      <c r="L348" s="3">
        <f t="shared" si="26"/>
        <v>330</v>
      </c>
      <c r="M348" s="214">
        <v>330.61</v>
      </c>
      <c r="N348" s="148">
        <f t="shared" si="27"/>
        <v>-0.61000000000001364</v>
      </c>
    </row>
    <row r="349" spans="1:14" ht="12.75" customHeight="1" x14ac:dyDescent="0.2">
      <c r="A349" s="9"/>
      <c r="B349" s="9"/>
      <c r="C349" s="22">
        <v>633013</v>
      </c>
      <c r="D349" s="22">
        <v>41</v>
      </c>
      <c r="E349" s="10"/>
      <c r="F349" s="80" t="s">
        <v>401</v>
      </c>
      <c r="G349" s="100">
        <v>66</v>
      </c>
      <c r="H349" s="3">
        <v>66</v>
      </c>
      <c r="L349" s="3">
        <f t="shared" si="26"/>
        <v>66</v>
      </c>
      <c r="M349" s="214">
        <v>66.39</v>
      </c>
      <c r="N349" s="148">
        <f t="shared" si="27"/>
        <v>-0.39000000000000057</v>
      </c>
    </row>
    <row r="350" spans="1:14" ht="12.75" customHeight="1" x14ac:dyDescent="0.2">
      <c r="A350" s="9"/>
      <c r="B350" s="9"/>
      <c r="C350" s="20">
        <v>637002</v>
      </c>
      <c r="D350" s="20">
        <v>41</v>
      </c>
      <c r="E350" s="10" t="s">
        <v>379</v>
      </c>
      <c r="F350" s="11" t="s">
        <v>380</v>
      </c>
      <c r="G350" s="100">
        <v>800</v>
      </c>
      <c r="H350" s="3">
        <v>800</v>
      </c>
      <c r="J350" s="118">
        <v>-600</v>
      </c>
      <c r="L350" s="3">
        <f t="shared" si="26"/>
        <v>200</v>
      </c>
      <c r="M350" s="214">
        <v>193.1</v>
      </c>
      <c r="N350" s="148">
        <f t="shared" si="27"/>
        <v>6.9000000000000057</v>
      </c>
    </row>
    <row r="351" spans="1:14" ht="12.75" customHeight="1" x14ac:dyDescent="0.2">
      <c r="A351" s="9"/>
      <c r="B351" s="9"/>
      <c r="C351" s="20" t="s">
        <v>381</v>
      </c>
      <c r="D351" s="20" t="s">
        <v>590</v>
      </c>
      <c r="E351" s="10" t="s">
        <v>379</v>
      </c>
      <c r="F351" s="11" t="s">
        <v>380</v>
      </c>
      <c r="G351" s="100">
        <v>0</v>
      </c>
      <c r="H351" s="3">
        <v>0</v>
      </c>
      <c r="J351" s="118">
        <v>100</v>
      </c>
      <c r="L351" s="3">
        <f t="shared" si="26"/>
        <v>100</v>
      </c>
      <c r="M351" s="214">
        <v>100</v>
      </c>
      <c r="N351" s="148">
        <f t="shared" si="27"/>
        <v>0</v>
      </c>
    </row>
    <row r="352" spans="1:14" ht="12.75" customHeight="1" x14ac:dyDescent="0.2">
      <c r="A352" s="9"/>
      <c r="B352" s="9"/>
      <c r="C352" s="20" t="s">
        <v>381</v>
      </c>
      <c r="D352" s="20" t="s">
        <v>11</v>
      </c>
      <c r="E352" s="10" t="s">
        <v>574</v>
      </c>
      <c r="F352" s="11" t="s">
        <v>575</v>
      </c>
      <c r="G352" s="100">
        <v>0</v>
      </c>
      <c r="H352" s="3">
        <v>0</v>
      </c>
      <c r="J352" s="118">
        <v>92.2</v>
      </c>
      <c r="L352" s="3">
        <f t="shared" si="26"/>
        <v>92.2</v>
      </c>
      <c r="M352" s="214">
        <v>92.2</v>
      </c>
      <c r="N352" s="148">
        <f t="shared" si="27"/>
        <v>0</v>
      </c>
    </row>
    <row r="353" spans="1:14" ht="12.75" customHeight="1" x14ac:dyDescent="0.2">
      <c r="A353" s="9"/>
      <c r="B353" s="9"/>
      <c r="C353" s="20">
        <v>637002</v>
      </c>
      <c r="D353" s="20">
        <v>41</v>
      </c>
      <c r="E353" s="10" t="s">
        <v>382</v>
      </c>
      <c r="F353" s="11" t="s">
        <v>383</v>
      </c>
      <c r="G353" s="100">
        <v>333</v>
      </c>
      <c r="H353" s="3">
        <v>111</v>
      </c>
      <c r="L353" s="3">
        <f t="shared" si="26"/>
        <v>111</v>
      </c>
      <c r="M353" s="214">
        <v>111.01</v>
      </c>
      <c r="N353" s="148">
        <f t="shared" si="27"/>
        <v>-1.0000000000005116E-2</v>
      </c>
    </row>
    <row r="354" spans="1:14" ht="12.75" customHeight="1" x14ac:dyDescent="0.2">
      <c r="A354" s="9"/>
      <c r="B354" s="9"/>
      <c r="C354" s="20">
        <v>637002</v>
      </c>
      <c r="D354" s="20">
        <v>41</v>
      </c>
      <c r="E354" s="10" t="s">
        <v>384</v>
      </c>
      <c r="F354" s="11" t="s">
        <v>385</v>
      </c>
      <c r="G354" s="100">
        <v>200</v>
      </c>
      <c r="H354" s="3">
        <v>0</v>
      </c>
      <c r="L354" s="3">
        <f t="shared" si="26"/>
        <v>0</v>
      </c>
      <c r="M354" s="214">
        <v>0</v>
      </c>
      <c r="N354" s="148">
        <f t="shared" si="27"/>
        <v>0</v>
      </c>
    </row>
    <row r="355" spans="1:14" ht="12.75" customHeight="1" x14ac:dyDescent="0.2">
      <c r="A355" s="9"/>
      <c r="B355" s="9"/>
      <c r="C355" s="21" t="s">
        <v>381</v>
      </c>
      <c r="D355" s="21" t="s">
        <v>11</v>
      </c>
      <c r="E355" s="10" t="s">
        <v>386</v>
      </c>
      <c r="F355" s="11" t="s">
        <v>387</v>
      </c>
      <c r="G355" s="100">
        <v>150</v>
      </c>
      <c r="H355" s="3">
        <v>150</v>
      </c>
      <c r="J355" s="118">
        <v>-150</v>
      </c>
      <c r="L355" s="3">
        <f t="shared" si="26"/>
        <v>0</v>
      </c>
      <c r="M355" s="214">
        <v>0</v>
      </c>
      <c r="N355" s="148">
        <f t="shared" si="27"/>
        <v>0</v>
      </c>
    </row>
    <row r="356" spans="1:14" ht="12.75" customHeight="1" x14ac:dyDescent="0.2">
      <c r="A356" s="9"/>
      <c r="B356" s="9"/>
      <c r="C356" s="20">
        <v>637002</v>
      </c>
      <c r="D356" s="20">
        <v>41</v>
      </c>
      <c r="E356" s="10" t="s">
        <v>388</v>
      </c>
      <c r="F356" s="11" t="s">
        <v>389</v>
      </c>
      <c r="G356" s="100">
        <v>250</v>
      </c>
      <c r="H356" s="3">
        <v>344.07</v>
      </c>
      <c r="L356" s="3">
        <f t="shared" si="26"/>
        <v>344.07</v>
      </c>
      <c r="M356" s="214">
        <v>344.07</v>
      </c>
      <c r="N356" s="148">
        <f t="shared" si="27"/>
        <v>0</v>
      </c>
    </row>
    <row r="357" spans="1:14" ht="12.75" customHeight="1" x14ac:dyDescent="0.2">
      <c r="A357" s="9"/>
      <c r="B357" s="9"/>
      <c r="C357" s="21" t="s">
        <v>381</v>
      </c>
      <c r="D357" s="21" t="s">
        <v>11</v>
      </c>
      <c r="E357" s="10" t="s">
        <v>390</v>
      </c>
      <c r="F357" s="11" t="s">
        <v>391</v>
      </c>
      <c r="G357" s="100">
        <v>100</v>
      </c>
      <c r="H357" s="3">
        <v>100</v>
      </c>
      <c r="L357" s="3">
        <f t="shared" si="26"/>
        <v>100</v>
      </c>
      <c r="M357" s="214">
        <v>100</v>
      </c>
      <c r="N357" s="148">
        <f t="shared" si="27"/>
        <v>0</v>
      </c>
    </row>
    <row r="358" spans="1:14" ht="12.75" customHeight="1" x14ac:dyDescent="0.2">
      <c r="A358" s="9"/>
      <c r="B358" s="9"/>
      <c r="C358" s="21" t="s">
        <v>381</v>
      </c>
      <c r="D358" s="21" t="s">
        <v>11</v>
      </c>
      <c r="E358" s="10" t="s">
        <v>392</v>
      </c>
      <c r="F358" s="11" t="s">
        <v>393</v>
      </c>
      <c r="G358" s="100">
        <v>150</v>
      </c>
      <c r="H358" s="3">
        <v>0</v>
      </c>
      <c r="L358" s="3">
        <f t="shared" si="26"/>
        <v>0</v>
      </c>
      <c r="M358" s="214">
        <v>0</v>
      </c>
      <c r="N358" s="148">
        <f t="shared" si="27"/>
        <v>0</v>
      </c>
    </row>
    <row r="359" spans="1:14" ht="12.75" customHeight="1" x14ac:dyDescent="0.2">
      <c r="A359" s="9"/>
      <c r="B359" s="9"/>
      <c r="C359" s="9" t="s">
        <v>381</v>
      </c>
      <c r="D359" s="9" t="s">
        <v>11</v>
      </c>
      <c r="E359" s="10" t="s">
        <v>394</v>
      </c>
      <c r="F359" s="11" t="s">
        <v>395</v>
      </c>
      <c r="G359" s="100">
        <v>170</v>
      </c>
      <c r="H359" s="3">
        <v>170</v>
      </c>
      <c r="J359" s="118">
        <v>202.43</v>
      </c>
      <c r="L359" s="3">
        <f t="shared" si="26"/>
        <v>372.43</v>
      </c>
      <c r="M359" s="214">
        <v>372.43</v>
      </c>
      <c r="N359" s="148">
        <f t="shared" si="27"/>
        <v>0</v>
      </c>
    </row>
    <row r="360" spans="1:14" ht="12.75" customHeight="1" x14ac:dyDescent="0.2">
      <c r="A360" s="25"/>
      <c r="B360" s="25"/>
      <c r="C360" s="53">
        <v>637002</v>
      </c>
      <c r="D360" s="53">
        <v>41</v>
      </c>
      <c r="E360" s="26" t="s">
        <v>396</v>
      </c>
      <c r="F360" s="27" t="s">
        <v>397</v>
      </c>
      <c r="G360" s="100">
        <v>200</v>
      </c>
      <c r="H360" s="3">
        <v>200</v>
      </c>
      <c r="J360" s="118">
        <v>220</v>
      </c>
      <c r="L360" s="3">
        <f t="shared" si="26"/>
        <v>420</v>
      </c>
      <c r="M360" s="214">
        <v>420</v>
      </c>
      <c r="N360" s="148">
        <f t="shared" si="27"/>
        <v>0</v>
      </c>
    </row>
    <row r="361" spans="1:14" ht="12.75" customHeight="1" x14ac:dyDescent="0.2">
      <c r="A361" s="25"/>
      <c r="B361" s="25"/>
      <c r="C361" s="25" t="s">
        <v>219</v>
      </c>
      <c r="D361" s="25" t="s">
        <v>11</v>
      </c>
      <c r="E361" s="26"/>
      <c r="F361" s="27" t="s">
        <v>398</v>
      </c>
      <c r="G361" s="101">
        <v>500</v>
      </c>
      <c r="H361" s="28">
        <v>500</v>
      </c>
      <c r="I361" s="119"/>
      <c r="J361" s="119">
        <v>-500</v>
      </c>
      <c r="K361" s="119"/>
      <c r="L361" s="28">
        <f t="shared" si="26"/>
        <v>0</v>
      </c>
      <c r="M361" s="214">
        <v>0</v>
      </c>
      <c r="N361" s="148">
        <f t="shared" si="27"/>
        <v>0</v>
      </c>
    </row>
    <row r="362" spans="1:14" ht="12.75" customHeight="1" thickBot="1" x14ac:dyDescent="0.25">
      <c r="A362" s="25"/>
      <c r="B362" s="25"/>
      <c r="C362" s="25">
        <v>642001</v>
      </c>
      <c r="D362" s="25" t="s">
        <v>11</v>
      </c>
      <c r="E362" s="26"/>
      <c r="F362" s="95" t="s">
        <v>402</v>
      </c>
      <c r="G362" s="101">
        <v>600</v>
      </c>
      <c r="H362" s="28">
        <v>600</v>
      </c>
      <c r="I362" s="119"/>
      <c r="J362" s="119"/>
      <c r="K362" s="119"/>
      <c r="L362" s="28">
        <f t="shared" si="26"/>
        <v>600</v>
      </c>
      <c r="M362" s="217">
        <v>0</v>
      </c>
      <c r="N362" s="155">
        <f t="shared" si="27"/>
        <v>600</v>
      </c>
    </row>
    <row r="363" spans="1:14" ht="12.75" customHeight="1" thickBot="1" x14ac:dyDescent="0.25">
      <c r="A363" s="29"/>
      <c r="B363" s="30" t="s">
        <v>399</v>
      </c>
      <c r="C363" s="30"/>
      <c r="D363" s="30"/>
      <c r="E363" s="31"/>
      <c r="F363" s="39" t="s">
        <v>377</v>
      </c>
      <c r="G363" s="102">
        <f>SUM(G345:G362)</f>
        <v>4769</v>
      </c>
      <c r="H363" s="33">
        <f>SUM(H345:H362)</f>
        <v>4291.07</v>
      </c>
      <c r="I363" s="120">
        <f>SUM(I345:I362)</f>
        <v>0</v>
      </c>
      <c r="J363" s="120">
        <f>SUM(J345:J362)</f>
        <v>-26.540000000000077</v>
      </c>
      <c r="K363" s="120"/>
      <c r="L363" s="33">
        <f>SUM(L345:L362)</f>
        <v>4264.53</v>
      </c>
      <c r="M363" s="208">
        <f>SUM(M345:M362)</f>
        <v>3158.64</v>
      </c>
      <c r="N363" s="210">
        <f>SUM(N345:N362)</f>
        <v>1105.8899999999999</v>
      </c>
    </row>
    <row r="364" spans="1:14" ht="12.75" customHeight="1" x14ac:dyDescent="0.2">
      <c r="A364" s="16"/>
      <c r="B364" s="16" t="s">
        <v>403</v>
      </c>
      <c r="C364" s="16"/>
      <c r="D364" s="16"/>
      <c r="E364" s="17"/>
      <c r="F364" s="18" t="s">
        <v>404</v>
      </c>
      <c r="G364" s="99"/>
      <c r="H364" s="19"/>
      <c r="I364" s="117"/>
      <c r="J364" s="117"/>
      <c r="K364" s="117"/>
      <c r="L364" s="19"/>
      <c r="M364" s="200"/>
      <c r="N364" s="240"/>
    </row>
    <row r="365" spans="1:14" ht="12.75" customHeight="1" x14ac:dyDescent="0.2">
      <c r="A365" s="9"/>
      <c r="B365" s="9"/>
      <c r="C365" s="9" t="s">
        <v>213</v>
      </c>
      <c r="D365" s="9" t="s">
        <v>11</v>
      </c>
      <c r="E365" s="10"/>
      <c r="F365" s="11" t="s">
        <v>405</v>
      </c>
      <c r="G365" s="100">
        <v>166</v>
      </c>
      <c r="H365" s="24">
        <v>166</v>
      </c>
      <c r="J365" s="118">
        <v>-166</v>
      </c>
      <c r="L365" s="24">
        <f>SUM(H365:K365)</f>
        <v>0</v>
      </c>
      <c r="M365" s="216">
        <v>0</v>
      </c>
      <c r="N365" s="148">
        <f>L365-M365</f>
        <v>0</v>
      </c>
    </row>
    <row r="366" spans="1:14" ht="12.75" customHeight="1" x14ac:dyDescent="0.2">
      <c r="A366" s="9"/>
      <c r="B366" s="9"/>
      <c r="C366" s="9" t="s">
        <v>227</v>
      </c>
      <c r="D366" s="9" t="s">
        <v>11</v>
      </c>
      <c r="E366" s="10"/>
      <c r="F366" s="11" t="s">
        <v>406</v>
      </c>
      <c r="G366" s="100">
        <v>99</v>
      </c>
      <c r="H366" s="24">
        <v>99</v>
      </c>
      <c r="L366" s="24">
        <v>99</v>
      </c>
      <c r="M366" s="216">
        <v>53.9</v>
      </c>
      <c r="N366" s="148">
        <f>L366-M366</f>
        <v>45.1</v>
      </c>
    </row>
    <row r="367" spans="1:14" ht="12.75" customHeight="1" thickBot="1" x14ac:dyDescent="0.25">
      <c r="A367" s="25"/>
      <c r="B367" s="25"/>
      <c r="C367" s="25" t="s">
        <v>262</v>
      </c>
      <c r="D367" s="25" t="s">
        <v>11</v>
      </c>
      <c r="E367" s="26"/>
      <c r="F367" s="27" t="s">
        <v>407</v>
      </c>
      <c r="G367" s="101">
        <v>66</v>
      </c>
      <c r="H367" s="40">
        <v>66</v>
      </c>
      <c r="I367" s="119"/>
      <c r="J367" s="119"/>
      <c r="K367" s="119"/>
      <c r="L367" s="40">
        <v>66</v>
      </c>
      <c r="M367" s="230">
        <v>55.68</v>
      </c>
      <c r="N367" s="155">
        <f>L367-M367</f>
        <v>10.32</v>
      </c>
    </row>
    <row r="368" spans="1:14" ht="12.75" customHeight="1" thickBot="1" x14ac:dyDescent="0.25">
      <c r="A368" s="29"/>
      <c r="B368" s="30" t="s">
        <v>408</v>
      </c>
      <c r="C368" s="30"/>
      <c r="D368" s="30"/>
      <c r="E368" s="31"/>
      <c r="F368" s="39" t="s">
        <v>404</v>
      </c>
      <c r="G368" s="102">
        <f>SUM(G365:G367)</f>
        <v>331</v>
      </c>
      <c r="H368" s="33">
        <f>SUM(H365:H367)</f>
        <v>331</v>
      </c>
      <c r="I368" s="120">
        <f>SUM(I365:I367)</f>
        <v>0</v>
      </c>
      <c r="J368" s="120">
        <f>SUM(J365:J367)</f>
        <v>-166</v>
      </c>
      <c r="K368" s="120"/>
      <c r="L368" s="33">
        <f>SUM(L365:L367)</f>
        <v>165</v>
      </c>
      <c r="M368" s="208">
        <f>SUM(M365:M367)</f>
        <v>109.58</v>
      </c>
      <c r="N368" s="210">
        <f>SUM(N365:N367)</f>
        <v>55.42</v>
      </c>
    </row>
    <row r="369" spans="1:14" ht="12.75" customHeight="1" x14ac:dyDescent="0.2">
      <c r="A369" s="16"/>
      <c r="B369" s="16" t="s">
        <v>409</v>
      </c>
      <c r="C369" s="16"/>
      <c r="D369" s="16"/>
      <c r="E369" s="17"/>
      <c r="F369" s="18" t="s">
        <v>410</v>
      </c>
      <c r="G369" s="99"/>
      <c r="H369" s="19"/>
      <c r="I369" s="117"/>
      <c r="J369" s="117"/>
      <c r="K369" s="117"/>
      <c r="L369" s="19"/>
      <c r="M369" s="200"/>
      <c r="N369" s="240"/>
    </row>
    <row r="370" spans="1:14" ht="12.75" customHeight="1" x14ac:dyDescent="0.2">
      <c r="A370" s="9"/>
      <c r="B370" s="9"/>
      <c r="C370" s="9" t="s">
        <v>163</v>
      </c>
      <c r="D370" s="9" t="s">
        <v>11</v>
      </c>
      <c r="E370" s="10"/>
      <c r="F370" s="11" t="s">
        <v>411</v>
      </c>
      <c r="G370" s="100">
        <v>750</v>
      </c>
      <c r="H370" s="3">
        <v>750</v>
      </c>
      <c r="L370" s="3">
        <v>750</v>
      </c>
      <c r="M370" s="214">
        <v>688.72</v>
      </c>
      <c r="N370" s="148">
        <f t="shared" ref="N370:N376" si="28">L370-M370</f>
        <v>61.279999999999973</v>
      </c>
    </row>
    <row r="371" spans="1:14" ht="12.75" customHeight="1" x14ac:dyDescent="0.2">
      <c r="A371" s="9"/>
      <c r="B371" s="9"/>
      <c r="C371" s="9" t="s">
        <v>165</v>
      </c>
      <c r="D371" s="9" t="s">
        <v>11</v>
      </c>
      <c r="E371" s="10"/>
      <c r="F371" s="11" t="s">
        <v>412</v>
      </c>
      <c r="G371" s="100">
        <v>33</v>
      </c>
      <c r="H371" s="3">
        <v>33</v>
      </c>
      <c r="L371" s="3">
        <v>33</v>
      </c>
      <c r="M371" s="214">
        <v>25.16</v>
      </c>
      <c r="N371" s="148">
        <f t="shared" si="28"/>
        <v>7.84</v>
      </c>
    </row>
    <row r="372" spans="1:14" ht="12.75" customHeight="1" x14ac:dyDescent="0.2">
      <c r="A372" s="9"/>
      <c r="B372" s="9"/>
      <c r="C372" s="9" t="s">
        <v>176</v>
      </c>
      <c r="D372" s="9" t="s">
        <v>11</v>
      </c>
      <c r="E372" s="10"/>
      <c r="F372" s="11" t="s">
        <v>177</v>
      </c>
      <c r="G372" s="100">
        <v>166</v>
      </c>
      <c r="H372" s="3">
        <v>2166</v>
      </c>
      <c r="J372" s="118">
        <v>46.45</v>
      </c>
      <c r="L372" s="3">
        <f>SUM(H372:K372)</f>
        <v>2212.4499999999998</v>
      </c>
      <c r="M372" s="214">
        <v>2212.4499999999998</v>
      </c>
      <c r="N372" s="148">
        <f t="shared" si="28"/>
        <v>0</v>
      </c>
    </row>
    <row r="373" spans="1:14" ht="12.75" customHeight="1" x14ac:dyDescent="0.2">
      <c r="A373" s="9"/>
      <c r="B373" s="9"/>
      <c r="C373" s="9" t="s">
        <v>213</v>
      </c>
      <c r="D373" s="9" t="s">
        <v>11</v>
      </c>
      <c r="E373" s="10"/>
      <c r="F373" s="11" t="s">
        <v>413</v>
      </c>
      <c r="G373" s="100">
        <v>200</v>
      </c>
      <c r="H373" s="3">
        <v>1700</v>
      </c>
      <c r="J373" s="118">
        <v>-146.44999999999999</v>
      </c>
      <c r="L373" s="3">
        <f>SUM(H373:K373)</f>
        <v>1553.55</v>
      </c>
      <c r="M373" s="214">
        <v>1508.28</v>
      </c>
      <c r="N373" s="148">
        <f t="shared" si="28"/>
        <v>45.269999999999982</v>
      </c>
    </row>
    <row r="374" spans="1:14" ht="12.75" customHeight="1" x14ac:dyDescent="0.2">
      <c r="A374" s="25"/>
      <c r="B374" s="25"/>
      <c r="C374" s="25" t="s">
        <v>219</v>
      </c>
      <c r="D374" s="25" t="s">
        <v>11</v>
      </c>
      <c r="E374" s="26"/>
      <c r="F374" s="27" t="s">
        <v>414</v>
      </c>
      <c r="G374" s="100">
        <v>300</v>
      </c>
      <c r="H374" s="51">
        <v>700</v>
      </c>
      <c r="J374" s="118">
        <v>243.39</v>
      </c>
      <c r="L374" s="51">
        <f>SUM(H374:K374)</f>
        <v>943.39</v>
      </c>
      <c r="M374" s="233">
        <v>943.39</v>
      </c>
      <c r="N374" s="148">
        <f t="shared" si="28"/>
        <v>0</v>
      </c>
    </row>
    <row r="375" spans="1:14" ht="12.75" customHeight="1" x14ac:dyDescent="0.2">
      <c r="A375" s="41"/>
      <c r="B375" s="42"/>
      <c r="C375" s="43">
        <v>637027</v>
      </c>
      <c r="D375" s="43">
        <v>41</v>
      </c>
      <c r="E375" s="44"/>
      <c r="F375" s="45" t="s">
        <v>415</v>
      </c>
      <c r="G375" s="100">
        <v>80</v>
      </c>
      <c r="H375" s="49">
        <v>80</v>
      </c>
      <c r="J375" s="118">
        <v>-80</v>
      </c>
      <c r="L375" s="49">
        <f>SUM(H375:K375)</f>
        <v>0</v>
      </c>
      <c r="M375" s="232">
        <v>0</v>
      </c>
      <c r="N375" s="148">
        <f t="shared" si="28"/>
        <v>0</v>
      </c>
    </row>
    <row r="376" spans="1:14" ht="12.75" customHeight="1" thickBot="1" x14ac:dyDescent="0.25">
      <c r="A376" s="41"/>
      <c r="B376" s="42"/>
      <c r="C376" s="43">
        <v>637031</v>
      </c>
      <c r="D376" s="43">
        <v>41</v>
      </c>
      <c r="E376" s="44"/>
      <c r="F376" s="45" t="s">
        <v>242</v>
      </c>
      <c r="G376" s="101">
        <v>0</v>
      </c>
      <c r="H376" s="50">
        <v>0</v>
      </c>
      <c r="I376" s="119"/>
      <c r="J376" s="119">
        <f ca="1">SUM(J370:J376)</f>
        <v>0</v>
      </c>
      <c r="K376" s="119"/>
      <c r="L376" s="50">
        <v>0</v>
      </c>
      <c r="M376" s="234">
        <v>0</v>
      </c>
      <c r="N376" s="155">
        <f t="shared" si="28"/>
        <v>0</v>
      </c>
    </row>
    <row r="377" spans="1:14" ht="12.75" customHeight="1" thickBot="1" x14ac:dyDescent="0.25">
      <c r="A377" s="29"/>
      <c r="B377" s="30" t="s">
        <v>416</v>
      </c>
      <c r="C377" s="30"/>
      <c r="D377" s="30"/>
      <c r="E377" s="31"/>
      <c r="F377" s="39" t="s">
        <v>410</v>
      </c>
      <c r="G377" s="102">
        <f>SUM(G370:G376)</f>
        <v>1529</v>
      </c>
      <c r="H377" s="33">
        <f>SUM(H370:H376)</f>
        <v>5429</v>
      </c>
      <c r="I377" s="120">
        <f>SUM(I370:I376)</f>
        <v>0</v>
      </c>
      <c r="J377" s="120">
        <v>63.39</v>
      </c>
      <c r="K377" s="120"/>
      <c r="L377" s="33">
        <f>SUM(L370:L376)</f>
        <v>5492.39</v>
      </c>
      <c r="M377" s="208">
        <f>SUM(M370:M376)</f>
        <v>5378</v>
      </c>
      <c r="N377" s="210">
        <f>SUM(N370:N376)</f>
        <v>114.38999999999996</v>
      </c>
    </row>
    <row r="378" spans="1:14" ht="12.75" customHeight="1" x14ac:dyDescent="0.2">
      <c r="A378" s="16"/>
      <c r="B378" s="157" t="s">
        <v>598</v>
      </c>
      <c r="C378" s="16"/>
      <c r="D378" s="16"/>
      <c r="E378" s="17"/>
      <c r="F378" s="18" t="s">
        <v>599</v>
      </c>
      <c r="G378" s="99"/>
      <c r="H378" s="19"/>
      <c r="I378" s="117"/>
      <c r="J378" s="117"/>
      <c r="K378" s="117"/>
      <c r="L378" s="19"/>
      <c r="M378" s="200"/>
      <c r="N378" s="240"/>
    </row>
    <row r="379" spans="1:14" ht="12.75" customHeight="1" x14ac:dyDescent="0.2">
      <c r="A379" s="16"/>
      <c r="B379" s="16"/>
      <c r="C379" s="47">
        <v>633006</v>
      </c>
      <c r="D379" s="47">
        <v>41</v>
      </c>
      <c r="E379" s="17"/>
      <c r="F379" s="18" t="s">
        <v>177</v>
      </c>
      <c r="G379" s="99">
        <v>0</v>
      </c>
      <c r="H379" s="19">
        <v>0</v>
      </c>
      <c r="I379" s="117"/>
      <c r="J379" s="117"/>
      <c r="K379" s="117"/>
      <c r="L379" s="19">
        <f>SUM(H379:K379)</f>
        <v>0</v>
      </c>
      <c r="M379" s="200">
        <v>43.51</v>
      </c>
      <c r="N379" s="240">
        <f>L379-M379</f>
        <v>-43.51</v>
      </c>
    </row>
    <row r="380" spans="1:14" ht="12.75" customHeight="1" thickBot="1" x14ac:dyDescent="0.25">
      <c r="A380" s="42"/>
      <c r="B380" s="42"/>
      <c r="C380" s="43">
        <v>637004</v>
      </c>
      <c r="D380" s="43">
        <v>41</v>
      </c>
      <c r="E380" s="44"/>
      <c r="F380" s="45" t="s">
        <v>302</v>
      </c>
      <c r="G380" s="104">
        <v>0</v>
      </c>
      <c r="H380" s="48">
        <v>0</v>
      </c>
      <c r="I380" s="121"/>
      <c r="J380" s="121"/>
      <c r="K380" s="121"/>
      <c r="L380" s="48">
        <f>SUM(H380:K380)</f>
        <v>0</v>
      </c>
      <c r="M380" s="199">
        <v>1.33</v>
      </c>
      <c r="N380" s="247">
        <f>L380-M380</f>
        <v>-1.33</v>
      </c>
    </row>
    <row r="381" spans="1:14" ht="12.75" customHeight="1" thickBot="1" x14ac:dyDescent="0.25">
      <c r="A381" s="89"/>
      <c r="B381" s="90" t="s">
        <v>598</v>
      </c>
      <c r="C381" s="90"/>
      <c r="D381" s="90"/>
      <c r="E381" s="91"/>
      <c r="F381" s="92" t="s">
        <v>599</v>
      </c>
      <c r="G381" s="176">
        <f>SUM(G379:G380)</f>
        <v>0</v>
      </c>
      <c r="H381" s="177">
        <f>SUM(H379:H380)</f>
        <v>0</v>
      </c>
      <c r="I381" s="178"/>
      <c r="J381" s="178"/>
      <c r="K381" s="178"/>
      <c r="L381" s="177">
        <f>SUM(L379:L380)</f>
        <v>0</v>
      </c>
      <c r="M381" s="239">
        <f>SUM(M379:M380)</f>
        <v>44.839999999999996</v>
      </c>
      <c r="N381" s="248">
        <f>SUM(N379:N380)</f>
        <v>-44.839999999999996</v>
      </c>
    </row>
    <row r="382" spans="1:14" ht="12.75" customHeight="1" x14ac:dyDescent="0.2">
      <c r="A382" s="16"/>
      <c r="B382" s="16" t="s">
        <v>418</v>
      </c>
      <c r="C382" s="16"/>
      <c r="D382" s="16"/>
      <c r="E382" s="17"/>
      <c r="F382" s="18" t="s">
        <v>417</v>
      </c>
      <c r="G382" s="99"/>
      <c r="H382" s="19"/>
      <c r="I382" s="117"/>
      <c r="J382" s="117"/>
      <c r="K382" s="117"/>
      <c r="L382" s="19"/>
      <c r="M382" s="200"/>
      <c r="N382" s="240"/>
    </row>
    <row r="383" spans="1:14" ht="12.75" customHeight="1" x14ac:dyDescent="0.2">
      <c r="A383" s="9"/>
      <c r="B383" s="134" t="s">
        <v>472</v>
      </c>
      <c r="C383" s="22">
        <v>611</v>
      </c>
      <c r="D383" s="22">
        <v>41</v>
      </c>
      <c r="E383" s="10"/>
      <c r="F383" s="80" t="s">
        <v>137</v>
      </c>
      <c r="G383" s="100">
        <v>33190</v>
      </c>
      <c r="H383" s="3">
        <v>34860</v>
      </c>
      <c r="K383" s="118">
        <v>-6154.1</v>
      </c>
      <c r="L383" s="3">
        <f t="shared" ref="L383:L423" si="29">SUM(H383:K383)</f>
        <v>28705.9</v>
      </c>
      <c r="M383" s="214">
        <v>28705.9</v>
      </c>
      <c r="N383" s="148">
        <f t="shared" ref="N383:N423" si="30">L383-M383</f>
        <v>0</v>
      </c>
    </row>
    <row r="384" spans="1:14" ht="12.75" customHeight="1" x14ac:dyDescent="0.2">
      <c r="A384" s="9"/>
      <c r="B384" s="9"/>
      <c r="C384" s="22">
        <v>612001</v>
      </c>
      <c r="D384" s="22">
        <v>41</v>
      </c>
      <c r="E384" s="10"/>
      <c r="F384" s="80" t="s">
        <v>463</v>
      </c>
      <c r="G384" s="101">
        <v>360</v>
      </c>
      <c r="H384" s="28">
        <v>360</v>
      </c>
      <c r="I384" s="119"/>
      <c r="J384" s="119"/>
      <c r="K384" s="119">
        <v>-209.41</v>
      </c>
      <c r="L384" s="28">
        <f t="shared" si="29"/>
        <v>150.59</v>
      </c>
      <c r="M384" s="217">
        <v>150.59</v>
      </c>
      <c r="N384" s="148">
        <f t="shared" si="30"/>
        <v>0</v>
      </c>
    </row>
    <row r="385" spans="1:14" ht="12.75" customHeight="1" x14ac:dyDescent="0.2">
      <c r="A385" s="9"/>
      <c r="B385" s="9"/>
      <c r="C385" s="22">
        <v>612002</v>
      </c>
      <c r="D385" s="22">
        <v>41</v>
      </c>
      <c r="E385" s="10"/>
      <c r="F385" s="80" t="s">
        <v>464</v>
      </c>
      <c r="G385" s="101">
        <v>1600</v>
      </c>
      <c r="H385" s="28">
        <v>1600</v>
      </c>
      <c r="I385" s="119"/>
      <c r="J385" s="119"/>
      <c r="K385" s="119">
        <v>-208.95</v>
      </c>
      <c r="L385" s="28">
        <f t="shared" si="29"/>
        <v>1391.05</v>
      </c>
      <c r="M385" s="217">
        <v>1391.05</v>
      </c>
      <c r="N385" s="148">
        <f t="shared" si="30"/>
        <v>0</v>
      </c>
    </row>
    <row r="386" spans="1:14" ht="12.75" customHeight="1" x14ac:dyDescent="0.2">
      <c r="A386" s="9"/>
      <c r="B386" s="9"/>
      <c r="C386" s="22">
        <v>614</v>
      </c>
      <c r="D386" s="22">
        <v>111</v>
      </c>
      <c r="E386" s="10"/>
      <c r="F386" s="80" t="s">
        <v>141</v>
      </c>
      <c r="G386" s="101">
        <v>450</v>
      </c>
      <c r="H386" s="28">
        <v>450</v>
      </c>
      <c r="I386" s="119"/>
      <c r="J386" s="119"/>
      <c r="K386" s="119">
        <v>-450</v>
      </c>
      <c r="L386" s="28">
        <f t="shared" si="29"/>
        <v>0</v>
      </c>
      <c r="M386" s="217">
        <v>0</v>
      </c>
      <c r="N386" s="148">
        <f t="shared" si="30"/>
        <v>0</v>
      </c>
    </row>
    <row r="387" spans="1:14" ht="12.75" customHeight="1" x14ac:dyDescent="0.2">
      <c r="A387" s="9"/>
      <c r="B387" s="9"/>
      <c r="C387" s="22">
        <v>614</v>
      </c>
      <c r="D387" s="22">
        <v>41</v>
      </c>
      <c r="E387" s="10"/>
      <c r="F387" s="80" t="s">
        <v>141</v>
      </c>
      <c r="G387" s="101">
        <v>0</v>
      </c>
      <c r="H387" s="28">
        <v>0</v>
      </c>
      <c r="I387" s="119"/>
      <c r="J387" s="119"/>
      <c r="K387" s="119">
        <v>900</v>
      </c>
      <c r="L387" s="28">
        <f t="shared" si="29"/>
        <v>900</v>
      </c>
      <c r="M387" s="217">
        <v>900</v>
      </c>
      <c r="N387" s="148">
        <f t="shared" si="30"/>
        <v>0</v>
      </c>
    </row>
    <row r="388" spans="1:14" ht="12.75" customHeight="1" x14ac:dyDescent="0.2">
      <c r="A388" s="9"/>
      <c r="B388" s="9"/>
      <c r="C388" s="22">
        <v>621</v>
      </c>
      <c r="D388" s="22">
        <v>41</v>
      </c>
      <c r="E388" s="10"/>
      <c r="F388" s="80" t="s">
        <v>465</v>
      </c>
      <c r="G388" s="101">
        <v>3333</v>
      </c>
      <c r="H388" s="28">
        <v>3488</v>
      </c>
      <c r="I388" s="119"/>
      <c r="J388" s="119"/>
      <c r="K388" s="119">
        <v>-522.79999999999995</v>
      </c>
      <c r="L388" s="28">
        <f t="shared" si="29"/>
        <v>2965.2</v>
      </c>
      <c r="M388" s="217">
        <v>2965.2</v>
      </c>
      <c r="N388" s="148">
        <f t="shared" si="30"/>
        <v>0</v>
      </c>
    </row>
    <row r="389" spans="1:14" ht="12.75" customHeight="1" x14ac:dyDescent="0.2">
      <c r="A389" s="9"/>
      <c r="B389" s="9"/>
      <c r="C389" s="22">
        <v>623</v>
      </c>
      <c r="D389" s="22">
        <v>41</v>
      </c>
      <c r="E389" s="10"/>
      <c r="F389" s="80" t="s">
        <v>146</v>
      </c>
      <c r="G389" s="101">
        <v>0</v>
      </c>
      <c r="H389" s="28">
        <v>0</v>
      </c>
      <c r="I389" s="119"/>
      <c r="J389" s="119"/>
      <c r="K389" s="119">
        <v>14</v>
      </c>
      <c r="L389" s="28">
        <f t="shared" si="29"/>
        <v>14</v>
      </c>
      <c r="M389" s="217">
        <v>14</v>
      </c>
      <c r="N389" s="148">
        <f t="shared" si="30"/>
        <v>0</v>
      </c>
    </row>
    <row r="390" spans="1:14" ht="12.75" customHeight="1" x14ac:dyDescent="0.2">
      <c r="A390" s="9"/>
      <c r="B390" s="9"/>
      <c r="C390" s="22">
        <v>625001</v>
      </c>
      <c r="D390" s="22">
        <v>41</v>
      </c>
      <c r="E390" s="10"/>
      <c r="F390" s="80" t="s">
        <v>466</v>
      </c>
      <c r="G390" s="101">
        <v>498</v>
      </c>
      <c r="H390" s="28">
        <v>521</v>
      </c>
      <c r="I390" s="119"/>
      <c r="J390" s="119"/>
      <c r="K390" s="119">
        <v>-82.76</v>
      </c>
      <c r="L390" s="28">
        <f t="shared" si="29"/>
        <v>438.24</v>
      </c>
      <c r="M390" s="217">
        <v>438.24</v>
      </c>
      <c r="N390" s="148">
        <f t="shared" si="30"/>
        <v>0</v>
      </c>
    </row>
    <row r="391" spans="1:14" ht="12.75" customHeight="1" x14ac:dyDescent="0.2">
      <c r="A391" s="9"/>
      <c r="B391" s="9"/>
      <c r="C391" s="22">
        <v>625002</v>
      </c>
      <c r="D391" s="22">
        <v>111</v>
      </c>
      <c r="E391" s="10"/>
      <c r="F391" s="80" t="s">
        <v>467</v>
      </c>
      <c r="G391" s="101">
        <v>157</v>
      </c>
      <c r="H391" s="28">
        <v>157</v>
      </c>
      <c r="I391" s="119"/>
      <c r="J391" s="119"/>
      <c r="K391" s="119">
        <v>-157</v>
      </c>
      <c r="L391" s="28">
        <f t="shared" si="29"/>
        <v>0</v>
      </c>
      <c r="M391" s="217">
        <v>0</v>
      </c>
      <c r="N391" s="148">
        <f t="shared" si="30"/>
        <v>0</v>
      </c>
    </row>
    <row r="392" spans="1:14" ht="12.75" customHeight="1" x14ac:dyDescent="0.2">
      <c r="A392" s="9"/>
      <c r="B392" s="9"/>
      <c r="C392" s="22">
        <v>625002</v>
      </c>
      <c r="D392" s="22">
        <v>41</v>
      </c>
      <c r="E392" s="10"/>
      <c r="F392" s="80" t="s">
        <v>467</v>
      </c>
      <c r="G392" s="101">
        <v>4829</v>
      </c>
      <c r="H392" s="28">
        <v>5062</v>
      </c>
      <c r="I392" s="119"/>
      <c r="J392" s="119"/>
      <c r="K392" s="119">
        <v>-638.48</v>
      </c>
      <c r="L392" s="28">
        <f t="shared" si="29"/>
        <v>4423.5200000000004</v>
      </c>
      <c r="M392" s="217">
        <v>4423.5200000000004</v>
      </c>
      <c r="N392" s="148">
        <f t="shared" si="30"/>
        <v>0</v>
      </c>
    </row>
    <row r="393" spans="1:14" ht="12.75" customHeight="1" x14ac:dyDescent="0.2">
      <c r="A393" s="9"/>
      <c r="B393" s="9"/>
      <c r="C393" s="22">
        <v>625003</v>
      </c>
      <c r="D393" s="22">
        <v>41</v>
      </c>
      <c r="E393" s="10"/>
      <c r="F393" s="80" t="s">
        <v>468</v>
      </c>
      <c r="G393" s="101">
        <v>285</v>
      </c>
      <c r="H393" s="28">
        <v>298</v>
      </c>
      <c r="I393" s="119"/>
      <c r="J393" s="119"/>
      <c r="K393" s="119">
        <v>-45.43</v>
      </c>
      <c r="L393" s="28">
        <f t="shared" si="29"/>
        <v>252.57</v>
      </c>
      <c r="M393" s="217">
        <v>252.57</v>
      </c>
      <c r="N393" s="148">
        <f t="shared" si="30"/>
        <v>0</v>
      </c>
    </row>
    <row r="394" spans="1:14" ht="12.75" customHeight="1" x14ac:dyDescent="0.2">
      <c r="A394" s="9"/>
      <c r="B394" s="9"/>
      <c r="C394" s="22">
        <v>625004</v>
      </c>
      <c r="D394" s="22">
        <v>41</v>
      </c>
      <c r="E394" s="10"/>
      <c r="F394" s="80" t="s">
        <v>469</v>
      </c>
      <c r="G394" s="101">
        <v>1068</v>
      </c>
      <c r="H394" s="28">
        <v>1118</v>
      </c>
      <c r="I394" s="119"/>
      <c r="J394" s="119"/>
      <c r="K394" s="119">
        <v>-170.32</v>
      </c>
      <c r="L394" s="28">
        <f t="shared" si="29"/>
        <v>947.68000000000006</v>
      </c>
      <c r="M394" s="217">
        <v>947.68</v>
      </c>
      <c r="N394" s="148">
        <f t="shared" si="30"/>
        <v>0</v>
      </c>
    </row>
    <row r="395" spans="1:14" ht="12.75" customHeight="1" x14ac:dyDescent="0.2">
      <c r="A395" s="9"/>
      <c r="B395" s="9"/>
      <c r="C395" s="22">
        <v>625005</v>
      </c>
      <c r="D395" s="22">
        <v>41</v>
      </c>
      <c r="E395" s="10"/>
      <c r="F395" s="80" t="s">
        <v>470</v>
      </c>
      <c r="G395" s="101">
        <v>320</v>
      </c>
      <c r="H395" s="28">
        <v>336</v>
      </c>
      <c r="I395" s="119"/>
      <c r="J395" s="119"/>
      <c r="K395" s="119">
        <v>-62.52</v>
      </c>
      <c r="L395" s="28">
        <f t="shared" si="29"/>
        <v>273.48</v>
      </c>
      <c r="M395" s="217">
        <v>273.48</v>
      </c>
      <c r="N395" s="148">
        <f t="shared" si="30"/>
        <v>0</v>
      </c>
    </row>
    <row r="396" spans="1:14" ht="12.75" customHeight="1" x14ac:dyDescent="0.2">
      <c r="A396" s="9"/>
      <c r="B396" s="9"/>
      <c r="C396" s="22">
        <v>625007</v>
      </c>
      <c r="D396" s="22">
        <v>41</v>
      </c>
      <c r="E396" s="10"/>
      <c r="F396" s="80" t="s">
        <v>471</v>
      </c>
      <c r="G396" s="101">
        <v>1690</v>
      </c>
      <c r="H396" s="28">
        <v>1770</v>
      </c>
      <c r="I396" s="119"/>
      <c r="J396" s="119"/>
      <c r="K396" s="119">
        <v>-269.33999999999997</v>
      </c>
      <c r="L396" s="28">
        <f t="shared" si="29"/>
        <v>1500.66</v>
      </c>
      <c r="M396" s="217">
        <v>1500.66</v>
      </c>
      <c r="N396" s="148">
        <f t="shared" si="30"/>
        <v>0</v>
      </c>
    </row>
    <row r="397" spans="1:14" ht="12.75" customHeight="1" x14ac:dyDescent="0.2">
      <c r="A397" s="9"/>
      <c r="B397" s="9"/>
      <c r="C397" s="22">
        <v>627</v>
      </c>
      <c r="D397" s="22">
        <v>41</v>
      </c>
      <c r="E397" s="10"/>
      <c r="F397" s="80" t="s">
        <v>273</v>
      </c>
      <c r="G397" s="101">
        <v>240</v>
      </c>
      <c r="H397" s="28">
        <v>240</v>
      </c>
      <c r="I397" s="119"/>
      <c r="J397" s="119"/>
      <c r="K397" s="119">
        <v>-15</v>
      </c>
      <c r="L397" s="28">
        <f t="shared" si="29"/>
        <v>225</v>
      </c>
      <c r="M397" s="217">
        <v>225</v>
      </c>
      <c r="N397" s="148">
        <f t="shared" si="30"/>
        <v>0</v>
      </c>
    </row>
    <row r="398" spans="1:14" ht="12.75" customHeight="1" x14ac:dyDescent="0.2">
      <c r="A398" s="9"/>
      <c r="B398" s="9"/>
      <c r="C398" s="22">
        <v>631001</v>
      </c>
      <c r="D398" s="22">
        <v>41</v>
      </c>
      <c r="E398" s="10"/>
      <c r="F398" s="80" t="s">
        <v>473</v>
      </c>
      <c r="G398" s="101">
        <v>10</v>
      </c>
      <c r="H398" s="28">
        <v>10</v>
      </c>
      <c r="I398" s="119"/>
      <c r="J398" s="119"/>
      <c r="K398" s="119">
        <v>11</v>
      </c>
      <c r="L398" s="28">
        <f t="shared" si="29"/>
        <v>21</v>
      </c>
      <c r="M398" s="217">
        <v>21</v>
      </c>
      <c r="N398" s="148">
        <f t="shared" si="30"/>
        <v>0</v>
      </c>
    </row>
    <row r="399" spans="1:14" ht="12.75" customHeight="1" x14ac:dyDescent="0.2">
      <c r="A399" s="9"/>
      <c r="B399" s="9"/>
      <c r="C399" s="22">
        <v>632001</v>
      </c>
      <c r="D399" s="22">
        <v>41</v>
      </c>
      <c r="E399" s="10"/>
      <c r="F399" s="80" t="s">
        <v>474</v>
      </c>
      <c r="G399" s="101">
        <v>2580</v>
      </c>
      <c r="H399" s="28">
        <v>2580</v>
      </c>
      <c r="I399" s="119"/>
      <c r="J399" s="119"/>
      <c r="K399" s="119"/>
      <c r="L399" s="28">
        <f t="shared" si="29"/>
        <v>2580</v>
      </c>
      <c r="M399" s="217">
        <v>2580</v>
      </c>
      <c r="N399" s="148">
        <f t="shared" si="30"/>
        <v>0</v>
      </c>
    </row>
    <row r="400" spans="1:14" ht="12.75" customHeight="1" x14ac:dyDescent="0.2">
      <c r="A400" s="9"/>
      <c r="B400" s="9"/>
      <c r="C400" s="22">
        <v>632002</v>
      </c>
      <c r="D400" s="22">
        <v>41</v>
      </c>
      <c r="E400" s="10"/>
      <c r="F400" s="80" t="s">
        <v>166</v>
      </c>
      <c r="G400" s="101">
        <v>305</v>
      </c>
      <c r="H400" s="28">
        <v>305</v>
      </c>
      <c r="I400" s="119"/>
      <c r="J400" s="119"/>
      <c r="K400" s="119">
        <v>28.57</v>
      </c>
      <c r="L400" s="28">
        <f t="shared" si="29"/>
        <v>333.57</v>
      </c>
      <c r="M400" s="217">
        <v>333.57</v>
      </c>
      <c r="N400" s="148">
        <f t="shared" si="30"/>
        <v>0</v>
      </c>
    </row>
    <row r="401" spans="1:14" ht="12.75" customHeight="1" x14ac:dyDescent="0.2">
      <c r="A401" s="9"/>
      <c r="B401" s="9"/>
      <c r="C401" s="22">
        <v>632003</v>
      </c>
      <c r="D401" s="22">
        <v>41</v>
      </c>
      <c r="E401" s="10"/>
      <c r="F401" s="80" t="s">
        <v>168</v>
      </c>
      <c r="G401" s="101">
        <v>10</v>
      </c>
      <c r="H401" s="28">
        <v>10</v>
      </c>
      <c r="I401" s="119"/>
      <c r="J401" s="119"/>
      <c r="K401" s="119">
        <v>-6.15</v>
      </c>
      <c r="L401" s="28">
        <f t="shared" si="29"/>
        <v>3.8499999999999996</v>
      </c>
      <c r="M401" s="217">
        <v>3.85</v>
      </c>
      <c r="N401" s="148">
        <f t="shared" si="30"/>
        <v>0</v>
      </c>
    </row>
    <row r="402" spans="1:14" ht="12.75" customHeight="1" x14ac:dyDescent="0.2">
      <c r="A402" s="9"/>
      <c r="B402" s="9"/>
      <c r="C402" s="22">
        <v>633001</v>
      </c>
      <c r="D402" s="22">
        <v>41</v>
      </c>
      <c r="E402" s="10"/>
      <c r="F402" s="80" t="s">
        <v>486</v>
      </c>
      <c r="G402" s="101">
        <v>0</v>
      </c>
      <c r="H402" s="28">
        <v>0</v>
      </c>
      <c r="I402" s="119"/>
      <c r="J402" s="119"/>
      <c r="K402" s="119">
        <v>2976</v>
      </c>
      <c r="L402" s="28">
        <f t="shared" si="29"/>
        <v>2976</v>
      </c>
      <c r="M402" s="217">
        <v>2976</v>
      </c>
      <c r="N402" s="148">
        <f t="shared" si="30"/>
        <v>0</v>
      </c>
    </row>
    <row r="403" spans="1:14" ht="12.75" customHeight="1" x14ac:dyDescent="0.2">
      <c r="A403" s="9"/>
      <c r="B403" s="9"/>
      <c r="C403" s="22">
        <v>633004</v>
      </c>
      <c r="D403" s="22">
        <v>41</v>
      </c>
      <c r="E403" s="10"/>
      <c r="F403" s="80" t="s">
        <v>558</v>
      </c>
      <c r="G403" s="101">
        <v>0</v>
      </c>
      <c r="H403" s="28">
        <v>92</v>
      </c>
      <c r="I403" s="119">
        <v>0</v>
      </c>
      <c r="J403" s="119"/>
      <c r="K403" s="119"/>
      <c r="L403" s="28">
        <f t="shared" si="29"/>
        <v>92</v>
      </c>
      <c r="M403" s="217">
        <v>92</v>
      </c>
      <c r="N403" s="148">
        <f t="shared" si="30"/>
        <v>0</v>
      </c>
    </row>
    <row r="404" spans="1:14" ht="12.75" customHeight="1" x14ac:dyDescent="0.2">
      <c r="A404" s="9"/>
      <c r="B404" s="9"/>
      <c r="C404" s="22">
        <v>633006</v>
      </c>
      <c r="D404" s="22">
        <v>111</v>
      </c>
      <c r="E404" s="10"/>
      <c r="F404" s="80" t="s">
        <v>475</v>
      </c>
      <c r="G404" s="101">
        <v>43</v>
      </c>
      <c r="H404" s="28">
        <v>43</v>
      </c>
      <c r="I404" s="119"/>
      <c r="J404" s="119"/>
      <c r="K404" s="119">
        <v>11.5</v>
      </c>
      <c r="L404" s="28">
        <f t="shared" si="29"/>
        <v>54.5</v>
      </c>
      <c r="M404" s="217">
        <v>54.5</v>
      </c>
      <c r="N404" s="148">
        <f t="shared" si="30"/>
        <v>0</v>
      </c>
    </row>
    <row r="405" spans="1:14" ht="12.75" customHeight="1" x14ac:dyDescent="0.2">
      <c r="A405" s="9"/>
      <c r="B405" s="9"/>
      <c r="C405" s="22">
        <v>633006</v>
      </c>
      <c r="D405" s="22">
        <v>41</v>
      </c>
      <c r="E405" s="10"/>
      <c r="F405" s="80" t="s">
        <v>177</v>
      </c>
      <c r="G405" s="101">
        <v>380</v>
      </c>
      <c r="H405" s="28">
        <v>380</v>
      </c>
      <c r="I405" s="119"/>
      <c r="J405" s="119"/>
      <c r="K405" s="119">
        <v>-148.72999999999999</v>
      </c>
      <c r="L405" s="28">
        <f t="shared" si="29"/>
        <v>231.27</v>
      </c>
      <c r="M405" s="217">
        <v>231.27</v>
      </c>
      <c r="N405" s="148">
        <f t="shared" si="30"/>
        <v>0</v>
      </c>
    </row>
    <row r="406" spans="1:14" ht="12.75" customHeight="1" x14ac:dyDescent="0.2">
      <c r="A406" s="9"/>
      <c r="B406" s="9"/>
      <c r="C406" s="22">
        <v>633009</v>
      </c>
      <c r="D406" s="22">
        <v>111</v>
      </c>
      <c r="E406" s="10"/>
      <c r="F406" s="80" t="s">
        <v>476</v>
      </c>
      <c r="G406" s="101">
        <v>950</v>
      </c>
      <c r="H406" s="28">
        <v>978</v>
      </c>
      <c r="I406" s="119"/>
      <c r="J406" s="119"/>
      <c r="K406" s="119">
        <v>649.5</v>
      </c>
      <c r="L406" s="28">
        <f t="shared" si="29"/>
        <v>1627.5</v>
      </c>
      <c r="M406" s="217">
        <v>1627.5</v>
      </c>
      <c r="N406" s="148">
        <f t="shared" si="30"/>
        <v>0</v>
      </c>
    </row>
    <row r="407" spans="1:14" ht="12.75" customHeight="1" x14ac:dyDescent="0.2">
      <c r="A407" s="9"/>
      <c r="B407" s="9"/>
      <c r="C407" s="22">
        <v>633009</v>
      </c>
      <c r="D407" s="22">
        <v>41</v>
      </c>
      <c r="E407" s="10"/>
      <c r="F407" s="80" t="s">
        <v>477</v>
      </c>
      <c r="G407" s="101">
        <v>830</v>
      </c>
      <c r="H407" s="28">
        <v>799.17</v>
      </c>
      <c r="I407" s="119">
        <v>0</v>
      </c>
      <c r="J407" s="119"/>
      <c r="K407" s="119">
        <v>997.95</v>
      </c>
      <c r="L407" s="28">
        <f t="shared" si="29"/>
        <v>1797.12</v>
      </c>
      <c r="M407" s="217">
        <v>1797.12</v>
      </c>
      <c r="N407" s="148">
        <f t="shared" si="30"/>
        <v>0</v>
      </c>
    </row>
    <row r="408" spans="1:14" ht="12.75" customHeight="1" x14ac:dyDescent="0.2">
      <c r="A408" s="9"/>
      <c r="B408" s="9"/>
      <c r="C408" s="22">
        <v>633010</v>
      </c>
      <c r="D408" s="22">
        <v>41</v>
      </c>
      <c r="E408" s="10"/>
      <c r="F408" s="80" t="s">
        <v>192</v>
      </c>
      <c r="G408" s="101">
        <v>24</v>
      </c>
      <c r="H408" s="28">
        <v>24</v>
      </c>
      <c r="I408" s="119"/>
      <c r="J408" s="119"/>
      <c r="K408" s="119">
        <v>-24</v>
      </c>
      <c r="L408" s="28">
        <f t="shared" si="29"/>
        <v>0</v>
      </c>
      <c r="M408" s="217">
        <v>0</v>
      </c>
      <c r="N408" s="148">
        <f t="shared" si="30"/>
        <v>0</v>
      </c>
    </row>
    <row r="409" spans="1:14" ht="12.75" customHeight="1" x14ac:dyDescent="0.2">
      <c r="A409" s="9"/>
      <c r="B409" s="9"/>
      <c r="C409" s="22">
        <v>633015</v>
      </c>
      <c r="D409" s="22">
        <v>41</v>
      </c>
      <c r="E409" s="10"/>
      <c r="F409" s="80" t="s">
        <v>316</v>
      </c>
      <c r="G409" s="101">
        <v>16</v>
      </c>
      <c r="H409" s="28">
        <v>16</v>
      </c>
      <c r="I409" s="119"/>
      <c r="J409" s="119"/>
      <c r="K409" s="119">
        <v>-1.46</v>
      </c>
      <c r="L409" s="28">
        <f t="shared" si="29"/>
        <v>14.54</v>
      </c>
      <c r="M409" s="217">
        <v>14.54</v>
      </c>
      <c r="N409" s="148">
        <f t="shared" si="30"/>
        <v>0</v>
      </c>
    </row>
    <row r="410" spans="1:14" ht="12.75" customHeight="1" x14ac:dyDescent="0.2">
      <c r="A410" s="9"/>
      <c r="B410" s="9"/>
      <c r="C410" s="22">
        <v>633019</v>
      </c>
      <c r="D410" s="22">
        <v>41</v>
      </c>
      <c r="E410" s="10"/>
      <c r="F410" s="80" t="s">
        <v>174</v>
      </c>
      <c r="G410" s="101">
        <v>0</v>
      </c>
      <c r="H410" s="28">
        <v>0</v>
      </c>
      <c r="I410" s="119"/>
      <c r="J410" s="119"/>
      <c r="K410" s="119">
        <v>33.479999999999997</v>
      </c>
      <c r="L410" s="28">
        <f t="shared" si="29"/>
        <v>33.479999999999997</v>
      </c>
      <c r="M410" s="217">
        <v>33.479999999999997</v>
      </c>
      <c r="N410" s="148">
        <f t="shared" si="30"/>
        <v>0</v>
      </c>
    </row>
    <row r="411" spans="1:14" ht="12.75" customHeight="1" x14ac:dyDescent="0.2">
      <c r="A411" s="9"/>
      <c r="B411" s="9"/>
      <c r="C411" s="22">
        <v>634004</v>
      </c>
      <c r="D411" s="22">
        <v>41</v>
      </c>
      <c r="E411" s="10"/>
      <c r="F411" s="80" t="s">
        <v>559</v>
      </c>
      <c r="G411" s="101">
        <v>0</v>
      </c>
      <c r="H411" s="28">
        <v>9</v>
      </c>
      <c r="I411" s="119">
        <v>0</v>
      </c>
      <c r="J411" s="119"/>
      <c r="K411" s="119"/>
      <c r="L411" s="28">
        <f t="shared" si="29"/>
        <v>9</v>
      </c>
      <c r="M411" s="217">
        <v>9</v>
      </c>
      <c r="N411" s="148">
        <f t="shared" si="30"/>
        <v>0</v>
      </c>
    </row>
    <row r="412" spans="1:14" ht="12.75" customHeight="1" x14ac:dyDescent="0.2">
      <c r="A412" s="9"/>
      <c r="B412" s="9"/>
      <c r="C412" s="22">
        <v>635002</v>
      </c>
      <c r="D412" s="22">
        <v>41</v>
      </c>
      <c r="E412" s="10"/>
      <c r="F412" s="80" t="s">
        <v>478</v>
      </c>
      <c r="G412" s="101">
        <v>30</v>
      </c>
      <c r="H412" s="28">
        <v>30</v>
      </c>
      <c r="I412" s="119"/>
      <c r="J412" s="119"/>
      <c r="K412" s="119">
        <v>-30</v>
      </c>
      <c r="L412" s="28">
        <f t="shared" si="29"/>
        <v>0</v>
      </c>
      <c r="M412" s="217">
        <v>0</v>
      </c>
      <c r="N412" s="148">
        <f t="shared" si="30"/>
        <v>0</v>
      </c>
    </row>
    <row r="413" spans="1:14" ht="12.75" customHeight="1" x14ac:dyDescent="0.2">
      <c r="A413" s="9"/>
      <c r="B413" s="9"/>
      <c r="C413" s="22">
        <v>635004</v>
      </c>
      <c r="D413" s="22">
        <v>41</v>
      </c>
      <c r="E413" s="10"/>
      <c r="F413" s="80" t="s">
        <v>479</v>
      </c>
      <c r="G413" s="101">
        <v>3797</v>
      </c>
      <c r="H413" s="28">
        <v>3425</v>
      </c>
      <c r="I413" s="119">
        <v>0</v>
      </c>
      <c r="J413" s="119"/>
      <c r="K413" s="119">
        <v>217.19</v>
      </c>
      <c r="L413" s="28">
        <f t="shared" si="29"/>
        <v>3642.19</v>
      </c>
      <c r="M413" s="217">
        <v>3642.19</v>
      </c>
      <c r="N413" s="148">
        <f t="shared" si="30"/>
        <v>0</v>
      </c>
    </row>
    <row r="414" spans="1:14" ht="12.75" customHeight="1" x14ac:dyDescent="0.2">
      <c r="A414" s="9"/>
      <c r="B414" s="9"/>
      <c r="C414" s="22">
        <v>635006</v>
      </c>
      <c r="D414" s="22">
        <v>41</v>
      </c>
      <c r="E414" s="10"/>
      <c r="F414" s="80" t="s">
        <v>480</v>
      </c>
      <c r="G414" s="101">
        <v>2000</v>
      </c>
      <c r="H414" s="28">
        <v>1222</v>
      </c>
      <c r="I414" s="119"/>
      <c r="J414" s="119"/>
      <c r="K414" s="119">
        <v>3594.46</v>
      </c>
      <c r="L414" s="28">
        <f t="shared" si="29"/>
        <v>4816.46</v>
      </c>
      <c r="M414" s="217">
        <v>4816.46</v>
      </c>
      <c r="N414" s="148">
        <f t="shared" si="30"/>
        <v>0</v>
      </c>
    </row>
    <row r="415" spans="1:14" ht="12.75" customHeight="1" x14ac:dyDescent="0.2">
      <c r="A415" s="9"/>
      <c r="B415" s="9"/>
      <c r="C415" s="22">
        <v>637001</v>
      </c>
      <c r="D415" s="22">
        <v>41</v>
      </c>
      <c r="E415" s="10"/>
      <c r="F415" s="80" t="s">
        <v>218</v>
      </c>
      <c r="G415" s="101">
        <v>35</v>
      </c>
      <c r="H415" s="28">
        <v>96.83</v>
      </c>
      <c r="I415" s="119">
        <v>0</v>
      </c>
      <c r="J415" s="119"/>
      <c r="K415" s="119">
        <v>39</v>
      </c>
      <c r="L415" s="28">
        <f t="shared" si="29"/>
        <v>135.82999999999998</v>
      </c>
      <c r="M415" s="217">
        <v>135.83000000000001</v>
      </c>
      <c r="N415" s="148">
        <f t="shared" si="30"/>
        <v>0</v>
      </c>
    </row>
    <row r="416" spans="1:14" ht="12.75" customHeight="1" x14ac:dyDescent="0.2">
      <c r="A416" s="9"/>
      <c r="B416" s="9"/>
      <c r="C416" s="22">
        <v>637004</v>
      </c>
      <c r="D416" s="22">
        <v>41</v>
      </c>
      <c r="E416" s="10"/>
      <c r="F416" s="80" t="s">
        <v>302</v>
      </c>
      <c r="G416" s="101">
        <v>150</v>
      </c>
      <c r="H416" s="28">
        <v>150</v>
      </c>
      <c r="I416" s="119"/>
      <c r="J416" s="119"/>
      <c r="K416" s="119">
        <v>-36.049999999999997</v>
      </c>
      <c r="L416" s="28">
        <f t="shared" si="29"/>
        <v>113.95</v>
      </c>
      <c r="M416" s="217">
        <v>113.95</v>
      </c>
      <c r="N416" s="148">
        <f t="shared" si="30"/>
        <v>0</v>
      </c>
    </row>
    <row r="417" spans="1:14" ht="12.75" customHeight="1" x14ac:dyDescent="0.2">
      <c r="A417" s="9"/>
      <c r="B417" s="9"/>
      <c r="C417" s="22">
        <v>637006</v>
      </c>
      <c r="D417" s="22">
        <v>41</v>
      </c>
      <c r="E417" s="10"/>
      <c r="F417" s="80" t="s">
        <v>553</v>
      </c>
      <c r="G417" s="101">
        <v>0</v>
      </c>
      <c r="H417" s="28">
        <v>0</v>
      </c>
      <c r="I417" s="119"/>
      <c r="J417" s="119"/>
      <c r="K417" s="119">
        <v>10</v>
      </c>
      <c r="L417" s="28">
        <f t="shared" si="29"/>
        <v>10</v>
      </c>
      <c r="M417" s="217">
        <v>10</v>
      </c>
      <c r="N417" s="148">
        <f t="shared" si="30"/>
        <v>0</v>
      </c>
    </row>
    <row r="418" spans="1:14" ht="12.75" customHeight="1" x14ac:dyDescent="0.2">
      <c r="A418" s="9"/>
      <c r="B418" s="9"/>
      <c r="C418" s="22">
        <v>637012</v>
      </c>
      <c r="D418" s="22">
        <v>41</v>
      </c>
      <c r="E418" s="10"/>
      <c r="F418" s="80" t="s">
        <v>481</v>
      </c>
      <c r="G418" s="101">
        <v>50</v>
      </c>
      <c r="H418" s="28">
        <v>50</v>
      </c>
      <c r="I418" s="119"/>
      <c r="J418" s="119"/>
      <c r="K418" s="119">
        <v>3.21</v>
      </c>
      <c r="L418" s="28">
        <f t="shared" si="29"/>
        <v>53.21</v>
      </c>
      <c r="M418" s="217">
        <v>53.21</v>
      </c>
      <c r="N418" s="148">
        <f t="shared" si="30"/>
        <v>0</v>
      </c>
    </row>
    <row r="419" spans="1:14" ht="12.75" customHeight="1" x14ac:dyDescent="0.2">
      <c r="A419" s="9"/>
      <c r="B419" s="9"/>
      <c r="C419" s="22">
        <v>637014</v>
      </c>
      <c r="D419" s="22">
        <v>41</v>
      </c>
      <c r="E419" s="10"/>
      <c r="F419" s="80" t="s">
        <v>482</v>
      </c>
      <c r="G419" s="101">
        <v>1400</v>
      </c>
      <c r="H419" s="28">
        <v>1400</v>
      </c>
      <c r="I419" s="119"/>
      <c r="J419" s="119"/>
      <c r="K419" s="119">
        <v>-256.19</v>
      </c>
      <c r="L419" s="28">
        <f t="shared" si="29"/>
        <v>1143.81</v>
      </c>
      <c r="M419" s="217">
        <v>1143.81</v>
      </c>
      <c r="N419" s="148">
        <f t="shared" si="30"/>
        <v>0</v>
      </c>
    </row>
    <row r="420" spans="1:14" ht="12.75" customHeight="1" x14ac:dyDescent="0.2">
      <c r="A420" s="9"/>
      <c r="B420" s="9"/>
      <c r="C420" s="22">
        <v>637015</v>
      </c>
      <c r="D420" s="22">
        <v>41</v>
      </c>
      <c r="E420" s="10"/>
      <c r="F420" s="80" t="s">
        <v>232</v>
      </c>
      <c r="G420" s="101">
        <v>70</v>
      </c>
      <c r="H420" s="28">
        <v>70</v>
      </c>
      <c r="I420" s="119"/>
      <c r="J420" s="119"/>
      <c r="K420" s="119">
        <v>-70</v>
      </c>
      <c r="L420" s="28">
        <f t="shared" si="29"/>
        <v>0</v>
      </c>
      <c r="M420" s="217">
        <v>0</v>
      </c>
      <c r="N420" s="148">
        <f t="shared" si="30"/>
        <v>0</v>
      </c>
    </row>
    <row r="421" spans="1:14" ht="12.75" customHeight="1" x14ac:dyDescent="0.2">
      <c r="A421" s="9"/>
      <c r="B421" s="9"/>
      <c r="C421" s="22">
        <v>637016</v>
      </c>
      <c r="D421" s="22">
        <v>41</v>
      </c>
      <c r="E421" s="10"/>
      <c r="F421" s="80" t="s">
        <v>234</v>
      </c>
      <c r="G421" s="101">
        <v>300</v>
      </c>
      <c r="H421" s="28">
        <v>300</v>
      </c>
      <c r="I421" s="119"/>
      <c r="J421" s="119"/>
      <c r="K421" s="119">
        <v>-29.28</v>
      </c>
      <c r="L421" s="28">
        <f t="shared" si="29"/>
        <v>270.72000000000003</v>
      </c>
      <c r="M421" s="217">
        <v>270.72000000000003</v>
      </c>
      <c r="N421" s="148">
        <f t="shared" si="30"/>
        <v>0</v>
      </c>
    </row>
    <row r="422" spans="1:14" ht="12.75" customHeight="1" x14ac:dyDescent="0.2">
      <c r="A422" s="9"/>
      <c r="B422" s="9"/>
      <c r="C422" s="22">
        <v>637027</v>
      </c>
      <c r="D422" s="22">
        <v>41</v>
      </c>
      <c r="E422" s="10"/>
      <c r="F422" s="80" t="s">
        <v>594</v>
      </c>
      <c r="G422" s="101">
        <v>0</v>
      </c>
      <c r="H422" s="28">
        <v>0</v>
      </c>
      <c r="I422" s="119"/>
      <c r="J422" s="119"/>
      <c r="K422" s="119">
        <v>280</v>
      </c>
      <c r="L422" s="28">
        <f t="shared" si="29"/>
        <v>280</v>
      </c>
      <c r="M422" s="217">
        <v>280</v>
      </c>
      <c r="N422" s="148">
        <f t="shared" si="30"/>
        <v>0</v>
      </c>
    </row>
    <row r="423" spans="1:14" ht="12.75" customHeight="1" thickBot="1" x14ac:dyDescent="0.25">
      <c r="A423" s="9"/>
      <c r="B423" s="9"/>
      <c r="C423" s="22">
        <v>642015</v>
      </c>
      <c r="D423" s="22">
        <v>41</v>
      </c>
      <c r="E423" s="10"/>
      <c r="F423" s="80" t="s">
        <v>483</v>
      </c>
      <c r="G423" s="101">
        <v>500</v>
      </c>
      <c r="H423" s="28">
        <v>500</v>
      </c>
      <c r="I423" s="119"/>
      <c r="J423" s="119"/>
      <c r="K423" s="119">
        <v>35.43</v>
      </c>
      <c r="L423" s="28">
        <f t="shared" si="29"/>
        <v>535.42999999999995</v>
      </c>
      <c r="M423" s="217">
        <v>535.42999999999995</v>
      </c>
      <c r="N423" s="155">
        <f t="shared" si="30"/>
        <v>0</v>
      </c>
    </row>
    <row r="424" spans="1:14" ht="12.75" customHeight="1" thickBot="1" x14ac:dyDescent="0.25">
      <c r="A424" s="29"/>
      <c r="B424" s="30" t="s">
        <v>419</v>
      </c>
      <c r="C424" s="30"/>
      <c r="D424" s="30"/>
      <c r="E424" s="31"/>
      <c r="F424" s="39" t="s">
        <v>417</v>
      </c>
      <c r="G424" s="102">
        <f>SUM(G383:G423)</f>
        <v>61500</v>
      </c>
      <c r="H424" s="33">
        <f>SUM(H383:H423)</f>
        <v>62750</v>
      </c>
      <c r="I424" s="120">
        <f>SUM(I383:I423)</f>
        <v>0</v>
      </c>
      <c r="J424" s="120"/>
      <c r="K424" s="120">
        <f>SUM(K383:K423)</f>
        <v>213.31999999999982</v>
      </c>
      <c r="L424" s="33">
        <f>SUM(L383:L423)</f>
        <v>62963.320000000007</v>
      </c>
      <c r="M424" s="208">
        <f>SUM(M383:M423)</f>
        <v>62963.320000000007</v>
      </c>
      <c r="N424" s="209">
        <f>SUM(N383:N423)</f>
        <v>0</v>
      </c>
    </row>
    <row r="425" spans="1:14" ht="12.75" customHeight="1" x14ac:dyDescent="0.2">
      <c r="A425" s="16"/>
      <c r="B425" s="16" t="s">
        <v>420</v>
      </c>
      <c r="C425" s="136" t="s">
        <v>495</v>
      </c>
      <c r="D425" s="16"/>
      <c r="E425" s="17"/>
      <c r="F425" s="18" t="s">
        <v>421</v>
      </c>
      <c r="G425" s="99">
        <v>0</v>
      </c>
      <c r="H425" s="19">
        <f>D425+(D425*0.04)</f>
        <v>0</v>
      </c>
      <c r="I425" s="117"/>
      <c r="J425" s="117"/>
      <c r="K425" s="117"/>
      <c r="L425" s="19">
        <f>G425+(G425*0.04)</f>
        <v>0</v>
      </c>
      <c r="M425" s="200"/>
      <c r="N425" s="240"/>
    </row>
    <row r="426" spans="1:14" ht="12.75" customHeight="1" x14ac:dyDescent="0.2">
      <c r="A426" s="16"/>
      <c r="B426" s="16"/>
      <c r="C426" s="47">
        <v>611</v>
      </c>
      <c r="D426" s="47">
        <v>111</v>
      </c>
      <c r="E426" s="17"/>
      <c r="F426" s="138" t="s">
        <v>137</v>
      </c>
      <c r="G426" s="99">
        <v>28079</v>
      </c>
      <c r="H426" s="19">
        <v>29830</v>
      </c>
      <c r="I426" s="117"/>
      <c r="J426" s="117"/>
      <c r="K426" s="117">
        <v>-425.86</v>
      </c>
      <c r="L426" s="19">
        <f t="shared" ref="L426:L455" si="31">SUM(H426:K426)</f>
        <v>29404.14</v>
      </c>
      <c r="M426" s="200">
        <v>29404.14</v>
      </c>
      <c r="N426" s="148">
        <f t="shared" ref="N426:N457" si="32">L426-M426</f>
        <v>0</v>
      </c>
    </row>
    <row r="427" spans="1:14" ht="12.75" customHeight="1" x14ac:dyDescent="0.2">
      <c r="A427" s="9"/>
      <c r="B427" s="9"/>
      <c r="C427" s="22">
        <v>612001</v>
      </c>
      <c r="D427" s="22" t="s">
        <v>68</v>
      </c>
      <c r="E427" s="10"/>
      <c r="F427" s="80" t="s">
        <v>139</v>
      </c>
      <c r="G427" s="100">
        <v>1670</v>
      </c>
      <c r="H427" s="3">
        <v>1670</v>
      </c>
      <c r="K427" s="118">
        <v>44.66</v>
      </c>
      <c r="L427" s="3">
        <f t="shared" si="31"/>
        <v>1714.66</v>
      </c>
      <c r="M427" s="214">
        <v>1714.66</v>
      </c>
      <c r="N427" s="148">
        <f t="shared" si="32"/>
        <v>0</v>
      </c>
    </row>
    <row r="428" spans="1:14" ht="12.75" customHeight="1" x14ac:dyDescent="0.2">
      <c r="A428" s="9"/>
      <c r="B428" s="9"/>
      <c r="C428" s="22">
        <v>612002</v>
      </c>
      <c r="D428" s="22">
        <v>111</v>
      </c>
      <c r="E428" s="10"/>
      <c r="F428" s="80" t="s">
        <v>464</v>
      </c>
      <c r="G428" s="100">
        <v>2620</v>
      </c>
      <c r="H428" s="3">
        <v>2620</v>
      </c>
      <c r="K428" s="118">
        <v>-30.35</v>
      </c>
      <c r="L428" s="3">
        <f t="shared" si="31"/>
        <v>2589.65</v>
      </c>
      <c r="M428" s="214">
        <v>2589.65</v>
      </c>
      <c r="N428" s="148">
        <f t="shared" si="32"/>
        <v>0</v>
      </c>
    </row>
    <row r="429" spans="1:14" ht="12.75" customHeight="1" x14ac:dyDescent="0.2">
      <c r="A429" s="9"/>
      <c r="B429" s="9"/>
      <c r="C429" s="22">
        <v>614</v>
      </c>
      <c r="D429" s="22">
        <v>111</v>
      </c>
      <c r="E429" s="10"/>
      <c r="F429" s="80" t="s">
        <v>141</v>
      </c>
      <c r="G429" s="100">
        <v>2450</v>
      </c>
      <c r="H429" s="3">
        <v>2800</v>
      </c>
      <c r="K429" s="118">
        <v>1814.4</v>
      </c>
      <c r="L429" s="3">
        <f t="shared" si="31"/>
        <v>4614.3999999999996</v>
      </c>
      <c r="M429" s="214">
        <v>4614.3999999999996</v>
      </c>
      <c r="N429" s="148">
        <f t="shared" si="32"/>
        <v>0</v>
      </c>
    </row>
    <row r="430" spans="1:14" ht="12.75" customHeight="1" x14ac:dyDescent="0.2">
      <c r="A430" s="9"/>
      <c r="B430" s="9"/>
      <c r="C430" s="22">
        <v>614</v>
      </c>
      <c r="D430" s="22" t="s">
        <v>557</v>
      </c>
      <c r="E430" s="10"/>
      <c r="F430" s="80" t="s">
        <v>141</v>
      </c>
      <c r="G430" s="100">
        <v>0</v>
      </c>
      <c r="H430" s="3">
        <v>45</v>
      </c>
      <c r="K430" s="118">
        <v>-45</v>
      </c>
      <c r="L430" s="3">
        <f t="shared" si="31"/>
        <v>0</v>
      </c>
      <c r="M430" s="214">
        <v>0</v>
      </c>
      <c r="N430" s="148">
        <f t="shared" si="32"/>
        <v>0</v>
      </c>
    </row>
    <row r="431" spans="1:14" ht="12.75" customHeight="1" x14ac:dyDescent="0.2">
      <c r="A431" s="9"/>
      <c r="B431" s="9"/>
      <c r="C431" s="22">
        <v>621</v>
      </c>
      <c r="D431" s="35">
        <v>111</v>
      </c>
      <c r="E431" s="10"/>
      <c r="F431" s="80" t="s">
        <v>280</v>
      </c>
      <c r="G431" s="100">
        <v>2160</v>
      </c>
      <c r="H431" s="3">
        <v>2286</v>
      </c>
      <c r="K431" s="118">
        <v>54.97</v>
      </c>
      <c r="L431" s="3">
        <f t="shared" si="31"/>
        <v>2340.9699999999998</v>
      </c>
      <c r="M431" s="214">
        <v>2340.9699999999998</v>
      </c>
      <c r="N431" s="148">
        <f t="shared" si="32"/>
        <v>0</v>
      </c>
    </row>
    <row r="432" spans="1:14" ht="12.75" customHeight="1" x14ac:dyDescent="0.2">
      <c r="A432" s="9"/>
      <c r="B432" s="9"/>
      <c r="C432" s="22">
        <v>623</v>
      </c>
      <c r="D432" s="35">
        <v>111</v>
      </c>
      <c r="E432" s="10"/>
      <c r="F432" s="80" t="s">
        <v>146</v>
      </c>
      <c r="G432" s="100">
        <v>1440</v>
      </c>
      <c r="H432" s="3">
        <v>1524</v>
      </c>
      <c r="K432" s="118">
        <v>45.52</v>
      </c>
      <c r="L432" s="3">
        <f t="shared" si="31"/>
        <v>1569.52</v>
      </c>
      <c r="M432" s="214">
        <v>1569.52</v>
      </c>
      <c r="N432" s="148">
        <f t="shared" si="32"/>
        <v>0</v>
      </c>
    </row>
    <row r="433" spans="1:14" ht="12.75" customHeight="1" x14ac:dyDescent="0.2">
      <c r="A433" s="9"/>
      <c r="B433" s="9"/>
      <c r="C433" s="22">
        <v>625001</v>
      </c>
      <c r="D433" s="22">
        <v>111</v>
      </c>
      <c r="E433" s="10"/>
      <c r="F433" s="80" t="s">
        <v>466</v>
      </c>
      <c r="G433" s="100">
        <v>490</v>
      </c>
      <c r="H433" s="3">
        <v>519</v>
      </c>
      <c r="K433" s="118">
        <v>21.44</v>
      </c>
      <c r="L433" s="3">
        <f t="shared" si="31"/>
        <v>540.44000000000005</v>
      </c>
      <c r="M433" s="214">
        <v>540.44000000000005</v>
      </c>
      <c r="N433" s="148">
        <f t="shared" si="32"/>
        <v>0</v>
      </c>
    </row>
    <row r="434" spans="1:14" ht="12.75" customHeight="1" x14ac:dyDescent="0.2">
      <c r="A434" s="9"/>
      <c r="B434" s="9"/>
      <c r="C434" s="22">
        <v>625002</v>
      </c>
      <c r="D434" s="22">
        <v>111</v>
      </c>
      <c r="E434" s="10"/>
      <c r="F434" s="80" t="s">
        <v>467</v>
      </c>
      <c r="G434" s="101">
        <v>4925</v>
      </c>
      <c r="H434" s="28">
        <v>5215</v>
      </c>
      <c r="I434" s="119"/>
      <c r="J434" s="119"/>
      <c r="K434" s="119">
        <v>158.54</v>
      </c>
      <c r="L434" s="28">
        <f t="shared" si="31"/>
        <v>5373.54</v>
      </c>
      <c r="M434" s="217">
        <v>5373.54</v>
      </c>
      <c r="N434" s="148">
        <f t="shared" si="32"/>
        <v>0</v>
      </c>
    </row>
    <row r="435" spans="1:14" ht="12.75" customHeight="1" x14ac:dyDescent="0.2">
      <c r="A435" s="9"/>
      <c r="B435" s="9"/>
      <c r="C435" s="22">
        <v>625002</v>
      </c>
      <c r="D435" s="22" t="s">
        <v>557</v>
      </c>
      <c r="E435" s="10"/>
      <c r="F435" s="80" t="s">
        <v>467</v>
      </c>
      <c r="G435" s="101">
        <v>0</v>
      </c>
      <c r="H435" s="28">
        <v>0</v>
      </c>
      <c r="I435" s="119"/>
      <c r="J435" s="119"/>
      <c r="K435" s="119">
        <v>60.81</v>
      </c>
      <c r="L435" s="28">
        <f t="shared" si="31"/>
        <v>60.81</v>
      </c>
      <c r="M435" s="217">
        <v>60.81</v>
      </c>
      <c r="N435" s="148">
        <f t="shared" si="32"/>
        <v>0</v>
      </c>
    </row>
    <row r="436" spans="1:14" ht="12.75" customHeight="1" x14ac:dyDescent="0.2">
      <c r="A436" s="9"/>
      <c r="B436" s="9"/>
      <c r="C436" s="22">
        <v>625003</v>
      </c>
      <c r="D436" s="22">
        <v>111</v>
      </c>
      <c r="E436" s="10"/>
      <c r="F436" s="80" t="s">
        <v>468</v>
      </c>
      <c r="G436" s="101">
        <v>280</v>
      </c>
      <c r="H436" s="28">
        <v>296</v>
      </c>
      <c r="I436" s="119"/>
      <c r="J436" s="119"/>
      <c r="K436" s="119">
        <v>13.54</v>
      </c>
      <c r="L436" s="28">
        <f t="shared" si="31"/>
        <v>309.54000000000002</v>
      </c>
      <c r="M436" s="217">
        <v>309.54000000000002</v>
      </c>
      <c r="N436" s="148">
        <f t="shared" si="32"/>
        <v>0</v>
      </c>
    </row>
    <row r="437" spans="1:14" ht="12.75" customHeight="1" x14ac:dyDescent="0.2">
      <c r="A437" s="9"/>
      <c r="B437" s="9"/>
      <c r="C437" s="22">
        <v>625004</v>
      </c>
      <c r="D437" s="22">
        <v>111</v>
      </c>
      <c r="E437" s="10"/>
      <c r="F437" s="80" t="s">
        <v>469</v>
      </c>
      <c r="G437" s="101">
        <v>1040</v>
      </c>
      <c r="H437" s="28">
        <v>1102</v>
      </c>
      <c r="I437" s="119"/>
      <c r="J437" s="119"/>
      <c r="K437" s="119">
        <v>-4.96</v>
      </c>
      <c r="L437" s="28">
        <f t="shared" si="31"/>
        <v>1097.04</v>
      </c>
      <c r="M437" s="217">
        <v>1097.04</v>
      </c>
      <c r="N437" s="148">
        <f t="shared" si="32"/>
        <v>0</v>
      </c>
    </row>
    <row r="438" spans="1:14" ht="12.75" customHeight="1" x14ac:dyDescent="0.2">
      <c r="A438" s="9"/>
      <c r="B438" s="9"/>
      <c r="C438" s="22">
        <v>625005</v>
      </c>
      <c r="D438" s="22">
        <v>111</v>
      </c>
      <c r="E438" s="10"/>
      <c r="F438" s="80" t="s">
        <v>484</v>
      </c>
      <c r="G438" s="101">
        <v>350</v>
      </c>
      <c r="H438" s="28">
        <v>370</v>
      </c>
      <c r="I438" s="119"/>
      <c r="J438" s="119"/>
      <c r="K438" s="119">
        <v>-4.78</v>
      </c>
      <c r="L438" s="28">
        <f t="shared" si="31"/>
        <v>365.22</v>
      </c>
      <c r="M438" s="217">
        <v>365.22</v>
      </c>
      <c r="N438" s="148">
        <f t="shared" si="32"/>
        <v>0</v>
      </c>
    </row>
    <row r="439" spans="1:14" ht="12.75" customHeight="1" x14ac:dyDescent="0.2">
      <c r="A439" s="9"/>
      <c r="B439" s="9"/>
      <c r="C439" s="22">
        <v>625007</v>
      </c>
      <c r="D439" s="22">
        <v>111</v>
      </c>
      <c r="E439" s="10"/>
      <c r="F439" s="80" t="s">
        <v>471</v>
      </c>
      <c r="G439" s="101">
        <v>1660</v>
      </c>
      <c r="H439" s="28">
        <v>1756</v>
      </c>
      <c r="I439" s="119"/>
      <c r="J439" s="119"/>
      <c r="K439" s="119">
        <v>82.62</v>
      </c>
      <c r="L439" s="28">
        <f t="shared" si="31"/>
        <v>1838.62</v>
      </c>
      <c r="M439" s="217">
        <v>1838.62</v>
      </c>
      <c r="N439" s="148">
        <f t="shared" si="32"/>
        <v>0</v>
      </c>
    </row>
    <row r="440" spans="1:14" ht="12.75" customHeight="1" x14ac:dyDescent="0.2">
      <c r="A440" s="9"/>
      <c r="B440" s="9"/>
      <c r="C440" s="22">
        <v>627</v>
      </c>
      <c r="D440" s="22">
        <v>111</v>
      </c>
      <c r="E440" s="10"/>
      <c r="F440" s="80" t="s">
        <v>273</v>
      </c>
      <c r="G440" s="101">
        <v>420</v>
      </c>
      <c r="H440" s="28">
        <v>420</v>
      </c>
      <c r="I440" s="119"/>
      <c r="J440" s="119"/>
      <c r="K440" s="119">
        <v>58.8</v>
      </c>
      <c r="L440" s="28">
        <f t="shared" si="31"/>
        <v>478.8</v>
      </c>
      <c r="M440" s="217">
        <v>478.8</v>
      </c>
      <c r="N440" s="148">
        <f t="shared" si="32"/>
        <v>0</v>
      </c>
    </row>
    <row r="441" spans="1:14" ht="12.75" customHeight="1" x14ac:dyDescent="0.2">
      <c r="A441" s="9"/>
      <c r="B441" s="9"/>
      <c r="C441" s="22">
        <v>631001</v>
      </c>
      <c r="D441" s="22">
        <v>111</v>
      </c>
      <c r="E441" s="10"/>
      <c r="F441" s="80" t="s">
        <v>473</v>
      </c>
      <c r="G441" s="101">
        <v>56</v>
      </c>
      <c r="H441" s="28">
        <v>56</v>
      </c>
      <c r="I441" s="119"/>
      <c r="J441" s="119"/>
      <c r="K441" s="119">
        <v>16.5</v>
      </c>
      <c r="L441" s="28">
        <f t="shared" si="31"/>
        <v>72.5</v>
      </c>
      <c r="M441" s="217">
        <v>72.5</v>
      </c>
      <c r="N441" s="148">
        <f t="shared" si="32"/>
        <v>0</v>
      </c>
    </row>
    <row r="442" spans="1:14" ht="12.75" customHeight="1" x14ac:dyDescent="0.2">
      <c r="A442" s="9"/>
      <c r="B442" s="9"/>
      <c r="C442" s="22">
        <v>632001</v>
      </c>
      <c r="D442" s="22">
        <v>111</v>
      </c>
      <c r="E442" s="10"/>
      <c r="F442" s="80" t="s">
        <v>164</v>
      </c>
      <c r="G442" s="101">
        <v>2198</v>
      </c>
      <c r="H442" s="28">
        <v>2198</v>
      </c>
      <c r="I442" s="119"/>
      <c r="J442" s="119"/>
      <c r="K442" s="119">
        <v>-244</v>
      </c>
      <c r="L442" s="28">
        <f t="shared" si="31"/>
        <v>1954</v>
      </c>
      <c r="M442" s="217">
        <v>1954</v>
      </c>
      <c r="N442" s="148">
        <f t="shared" si="32"/>
        <v>0</v>
      </c>
    </row>
    <row r="443" spans="1:14" ht="12.75" customHeight="1" x14ac:dyDescent="0.2">
      <c r="A443" s="9"/>
      <c r="B443" s="9"/>
      <c r="C443" s="22">
        <v>632001</v>
      </c>
      <c r="D443" s="35" t="s">
        <v>485</v>
      </c>
      <c r="E443" s="10"/>
      <c r="F443" s="80" t="s">
        <v>164</v>
      </c>
      <c r="G443" s="101">
        <v>0</v>
      </c>
      <c r="H443" s="28">
        <v>234</v>
      </c>
      <c r="I443" s="119"/>
      <c r="J443" s="119"/>
      <c r="K443" s="119"/>
      <c r="L443" s="28">
        <f t="shared" si="31"/>
        <v>234</v>
      </c>
      <c r="M443" s="217">
        <v>234</v>
      </c>
      <c r="N443" s="148">
        <f t="shared" si="32"/>
        <v>0</v>
      </c>
    </row>
    <row r="444" spans="1:14" ht="12.75" customHeight="1" x14ac:dyDescent="0.2">
      <c r="A444" s="9"/>
      <c r="B444" s="9"/>
      <c r="C444" s="22">
        <v>632002</v>
      </c>
      <c r="D444" s="22">
        <v>111</v>
      </c>
      <c r="E444" s="10"/>
      <c r="F444" s="80" t="s">
        <v>166</v>
      </c>
      <c r="G444" s="101">
        <v>135</v>
      </c>
      <c r="H444" s="28">
        <v>135</v>
      </c>
      <c r="I444" s="119"/>
      <c r="J444" s="119"/>
      <c r="K444" s="119">
        <v>15.5</v>
      </c>
      <c r="L444" s="28">
        <f t="shared" si="31"/>
        <v>150.5</v>
      </c>
      <c r="M444" s="217">
        <v>150.5</v>
      </c>
      <c r="N444" s="148">
        <f t="shared" si="32"/>
        <v>0</v>
      </c>
    </row>
    <row r="445" spans="1:14" ht="12.75" customHeight="1" x14ac:dyDescent="0.2">
      <c r="A445" s="9"/>
      <c r="B445" s="9"/>
      <c r="C445" s="22">
        <v>632003</v>
      </c>
      <c r="D445" s="22">
        <v>111</v>
      </c>
      <c r="E445" s="10"/>
      <c r="F445" s="80" t="s">
        <v>168</v>
      </c>
      <c r="G445" s="101">
        <v>150</v>
      </c>
      <c r="H445" s="28">
        <v>155</v>
      </c>
      <c r="I445" s="119">
        <v>0</v>
      </c>
      <c r="J445" s="119"/>
      <c r="K445" s="119">
        <v>24.73</v>
      </c>
      <c r="L445" s="28">
        <f t="shared" si="31"/>
        <v>179.73</v>
      </c>
      <c r="M445" s="217">
        <v>179.73</v>
      </c>
      <c r="N445" s="148">
        <f t="shared" si="32"/>
        <v>0</v>
      </c>
    </row>
    <row r="446" spans="1:14" ht="12.75" customHeight="1" x14ac:dyDescent="0.2">
      <c r="A446" s="9"/>
      <c r="B446" s="9"/>
      <c r="C446" s="22">
        <v>632004</v>
      </c>
      <c r="D446" s="22">
        <v>111</v>
      </c>
      <c r="E446" s="10"/>
      <c r="F446" s="80" t="s">
        <v>174</v>
      </c>
      <c r="G446" s="101">
        <v>70</v>
      </c>
      <c r="H446" s="28">
        <v>70</v>
      </c>
      <c r="I446" s="119"/>
      <c r="J446" s="119"/>
      <c r="K446" s="119">
        <v>-4</v>
      </c>
      <c r="L446" s="28">
        <f t="shared" si="31"/>
        <v>66</v>
      </c>
      <c r="M446" s="217">
        <v>66</v>
      </c>
      <c r="N446" s="148">
        <f t="shared" si="32"/>
        <v>0</v>
      </c>
    </row>
    <row r="447" spans="1:14" ht="12.75" customHeight="1" x14ac:dyDescent="0.2">
      <c r="A447" s="9"/>
      <c r="B447" s="9"/>
      <c r="C447" s="22">
        <v>633001</v>
      </c>
      <c r="D447" s="22">
        <v>111</v>
      </c>
      <c r="E447" s="10"/>
      <c r="F447" s="80" t="s">
        <v>486</v>
      </c>
      <c r="G447" s="101">
        <v>400</v>
      </c>
      <c r="H447" s="28">
        <v>400</v>
      </c>
      <c r="I447" s="119"/>
      <c r="J447" s="119"/>
      <c r="K447" s="119">
        <v>-106.25</v>
      </c>
      <c r="L447" s="28">
        <f t="shared" si="31"/>
        <v>293.75</v>
      </c>
      <c r="M447" s="217">
        <v>293.75</v>
      </c>
      <c r="N447" s="148">
        <f t="shared" si="32"/>
        <v>0</v>
      </c>
    </row>
    <row r="448" spans="1:14" ht="12.75" customHeight="1" x14ac:dyDescent="0.2">
      <c r="A448" s="9"/>
      <c r="B448" s="9"/>
      <c r="C448" s="22">
        <v>633002</v>
      </c>
      <c r="D448" s="22">
        <v>111</v>
      </c>
      <c r="E448" s="10"/>
      <c r="F448" s="80" t="s">
        <v>175</v>
      </c>
      <c r="G448" s="101">
        <v>440</v>
      </c>
      <c r="H448" s="28">
        <v>440</v>
      </c>
      <c r="I448" s="119"/>
      <c r="J448" s="119"/>
      <c r="K448" s="119">
        <v>579.01</v>
      </c>
      <c r="L448" s="28">
        <f t="shared" si="31"/>
        <v>1019.01</v>
      </c>
      <c r="M448" s="217">
        <v>1019.01</v>
      </c>
      <c r="N448" s="148">
        <f t="shared" si="32"/>
        <v>0</v>
      </c>
    </row>
    <row r="449" spans="1:14" ht="12.75" customHeight="1" x14ac:dyDescent="0.2">
      <c r="A449" s="9"/>
      <c r="B449" s="9"/>
      <c r="C449" s="22">
        <v>633003</v>
      </c>
      <c r="D449" s="22">
        <v>111</v>
      </c>
      <c r="E449" s="10"/>
      <c r="F449" s="80" t="s">
        <v>487</v>
      </c>
      <c r="G449" s="101">
        <v>40</v>
      </c>
      <c r="H449" s="28">
        <v>40</v>
      </c>
      <c r="I449" s="119"/>
      <c r="J449" s="119"/>
      <c r="K449" s="119">
        <v>-40</v>
      </c>
      <c r="L449" s="28">
        <f t="shared" si="31"/>
        <v>0</v>
      </c>
      <c r="M449" s="217">
        <v>0</v>
      </c>
      <c r="N449" s="148">
        <f t="shared" si="32"/>
        <v>0</v>
      </c>
    </row>
    <row r="450" spans="1:14" ht="12.75" customHeight="1" x14ac:dyDescent="0.2">
      <c r="A450" s="9"/>
      <c r="B450" s="9"/>
      <c r="C450" s="22">
        <v>633004</v>
      </c>
      <c r="D450" s="22">
        <v>111</v>
      </c>
      <c r="E450" s="10"/>
      <c r="F450" s="80" t="s">
        <v>488</v>
      </c>
      <c r="G450" s="101">
        <v>40</v>
      </c>
      <c r="H450" s="28">
        <v>40</v>
      </c>
      <c r="I450" s="119"/>
      <c r="J450" s="119"/>
      <c r="K450" s="119">
        <v>73.430000000000007</v>
      </c>
      <c r="L450" s="28">
        <f t="shared" si="31"/>
        <v>113.43</v>
      </c>
      <c r="M450" s="217">
        <v>113.43</v>
      </c>
      <c r="N450" s="148">
        <f t="shared" si="32"/>
        <v>0</v>
      </c>
    </row>
    <row r="451" spans="1:14" ht="12.75" customHeight="1" x14ac:dyDescent="0.2">
      <c r="A451" s="9"/>
      <c r="B451" s="9"/>
      <c r="C451" s="22">
        <v>633006</v>
      </c>
      <c r="D451" s="22">
        <v>111</v>
      </c>
      <c r="E451" s="10"/>
      <c r="F451" s="80" t="s">
        <v>177</v>
      </c>
      <c r="G451" s="101">
        <v>390</v>
      </c>
      <c r="H451" s="28">
        <v>390</v>
      </c>
      <c r="I451" s="119"/>
      <c r="J451" s="119"/>
      <c r="K451" s="119">
        <v>-57.07</v>
      </c>
      <c r="L451" s="28">
        <f t="shared" si="31"/>
        <v>332.93</v>
      </c>
      <c r="M451" s="217">
        <v>332.93</v>
      </c>
      <c r="N451" s="148">
        <f t="shared" si="32"/>
        <v>0</v>
      </c>
    </row>
    <row r="452" spans="1:14" ht="12.75" customHeight="1" x14ac:dyDescent="0.2">
      <c r="A452" s="9"/>
      <c r="B452" s="9"/>
      <c r="C452" s="22">
        <v>633009</v>
      </c>
      <c r="D452" s="22">
        <v>111</v>
      </c>
      <c r="E452" s="10"/>
      <c r="F452" s="80" t="s">
        <v>489</v>
      </c>
      <c r="G452" s="101">
        <v>508</v>
      </c>
      <c r="H452" s="28">
        <v>623</v>
      </c>
      <c r="I452" s="119">
        <v>0</v>
      </c>
      <c r="J452" s="119"/>
      <c r="K452" s="119">
        <v>316.75</v>
      </c>
      <c r="L452" s="28">
        <f t="shared" si="31"/>
        <v>939.75</v>
      </c>
      <c r="M452" s="217">
        <v>939.75</v>
      </c>
      <c r="N452" s="148">
        <f t="shared" si="32"/>
        <v>0</v>
      </c>
    </row>
    <row r="453" spans="1:14" ht="12.75" customHeight="1" x14ac:dyDescent="0.2">
      <c r="A453" s="9"/>
      <c r="B453" s="9"/>
      <c r="C453" s="22">
        <v>633010</v>
      </c>
      <c r="D453" s="22">
        <v>111</v>
      </c>
      <c r="E453" s="10"/>
      <c r="F453" s="80" t="s">
        <v>192</v>
      </c>
      <c r="G453" s="101">
        <v>10</v>
      </c>
      <c r="H453" s="28">
        <v>10</v>
      </c>
      <c r="I453" s="119"/>
      <c r="J453" s="119"/>
      <c r="K453" s="119">
        <v>-8.9</v>
      </c>
      <c r="L453" s="28">
        <f t="shared" si="31"/>
        <v>1.0999999999999996</v>
      </c>
      <c r="M453" s="217">
        <v>1.1000000000000001</v>
      </c>
      <c r="N453" s="148">
        <f t="shared" si="32"/>
        <v>0</v>
      </c>
    </row>
    <row r="454" spans="1:14" ht="12.75" customHeight="1" x14ac:dyDescent="0.2">
      <c r="A454" s="9"/>
      <c r="B454" s="9"/>
      <c r="C454" s="22">
        <v>633013</v>
      </c>
      <c r="D454" s="22">
        <v>111</v>
      </c>
      <c r="E454" s="10"/>
      <c r="F454" s="80" t="s">
        <v>194</v>
      </c>
      <c r="G454" s="101">
        <v>0</v>
      </c>
      <c r="H454" s="28">
        <v>230</v>
      </c>
      <c r="I454" s="119">
        <v>0</v>
      </c>
      <c r="J454" s="119"/>
      <c r="K454" s="119">
        <v>-131.41999999999999</v>
      </c>
      <c r="L454" s="28">
        <f t="shared" si="31"/>
        <v>98.580000000000013</v>
      </c>
      <c r="M454" s="217">
        <v>98.58</v>
      </c>
      <c r="N454" s="148">
        <f t="shared" si="32"/>
        <v>0</v>
      </c>
    </row>
    <row r="455" spans="1:14" ht="12.75" customHeight="1" x14ac:dyDescent="0.2">
      <c r="A455" s="9"/>
      <c r="B455" s="9"/>
      <c r="C455" s="22">
        <v>633015</v>
      </c>
      <c r="D455" s="22">
        <v>111</v>
      </c>
      <c r="E455" s="10"/>
      <c r="F455" s="80" t="s">
        <v>316</v>
      </c>
      <c r="G455" s="101">
        <v>10</v>
      </c>
      <c r="H455" s="28">
        <v>10</v>
      </c>
      <c r="I455" s="119"/>
      <c r="J455" s="119"/>
      <c r="K455" s="119">
        <v>-3.34</v>
      </c>
      <c r="L455" s="28">
        <f t="shared" si="31"/>
        <v>6.66</v>
      </c>
      <c r="M455" s="217">
        <v>6.66</v>
      </c>
      <c r="N455" s="148">
        <f t="shared" si="32"/>
        <v>0</v>
      </c>
    </row>
    <row r="456" spans="1:14" ht="12.75" customHeight="1" x14ac:dyDescent="0.2">
      <c r="A456" s="9"/>
      <c r="B456" s="9"/>
      <c r="C456" s="22">
        <v>633016</v>
      </c>
      <c r="D456" s="35">
        <v>111</v>
      </c>
      <c r="E456" s="10"/>
      <c r="F456" s="80" t="s">
        <v>197</v>
      </c>
      <c r="G456" s="101">
        <v>40</v>
      </c>
      <c r="H456" s="28">
        <v>0</v>
      </c>
      <c r="I456" s="119"/>
      <c r="J456" s="119"/>
      <c r="K456" s="119"/>
      <c r="L456" s="28">
        <f>SUM(H456:I456)</f>
        <v>0</v>
      </c>
      <c r="M456" s="217">
        <v>0</v>
      </c>
      <c r="N456" s="148">
        <f t="shared" si="32"/>
        <v>0</v>
      </c>
    </row>
    <row r="457" spans="1:14" ht="12.75" customHeight="1" x14ac:dyDescent="0.2">
      <c r="A457" s="9"/>
      <c r="B457" s="9"/>
      <c r="C457" s="22">
        <v>633016</v>
      </c>
      <c r="D457" s="35">
        <v>41</v>
      </c>
      <c r="E457" s="10"/>
      <c r="F457" s="80" t="s">
        <v>197</v>
      </c>
      <c r="G457" s="101">
        <v>0</v>
      </c>
      <c r="H457" s="28">
        <v>110.44</v>
      </c>
      <c r="I457" s="119">
        <v>0</v>
      </c>
      <c r="J457" s="119"/>
      <c r="K457" s="119">
        <v>-76.67</v>
      </c>
      <c r="L457" s="28">
        <f>SUM(H457:K457)</f>
        <v>33.769999999999996</v>
      </c>
      <c r="M457" s="217">
        <v>33.770000000000003</v>
      </c>
      <c r="N457" s="148">
        <f t="shared" si="32"/>
        <v>0</v>
      </c>
    </row>
    <row r="458" spans="1:14" ht="12.75" customHeight="1" x14ac:dyDescent="0.2">
      <c r="A458" s="9"/>
      <c r="B458" s="9"/>
      <c r="C458" s="22">
        <v>633019</v>
      </c>
      <c r="D458" s="35">
        <v>111</v>
      </c>
      <c r="E458" s="10"/>
      <c r="F458" s="80" t="s">
        <v>174</v>
      </c>
      <c r="G458" s="101">
        <v>0</v>
      </c>
      <c r="H458" s="28">
        <v>0</v>
      </c>
      <c r="I458" s="119"/>
      <c r="J458" s="119"/>
      <c r="K458" s="119">
        <v>76.400000000000006</v>
      </c>
      <c r="L458" s="28">
        <f>SUM(H458:K458)</f>
        <v>76.400000000000006</v>
      </c>
      <c r="M458" s="217">
        <v>76.400000000000006</v>
      </c>
      <c r="N458" s="148">
        <f t="shared" ref="N458:N481" si="33">L458-M458</f>
        <v>0</v>
      </c>
    </row>
    <row r="459" spans="1:14" ht="12.75" customHeight="1" x14ac:dyDescent="0.2">
      <c r="A459" s="9"/>
      <c r="B459" s="9"/>
      <c r="C459" s="22">
        <v>634004</v>
      </c>
      <c r="D459" s="35">
        <v>41</v>
      </c>
      <c r="E459" s="10"/>
      <c r="F459" s="80" t="s">
        <v>559</v>
      </c>
      <c r="G459" s="101">
        <v>0</v>
      </c>
      <c r="H459" s="28">
        <v>13</v>
      </c>
      <c r="I459" s="119">
        <v>0</v>
      </c>
      <c r="J459" s="119"/>
      <c r="K459" s="119"/>
      <c r="L459" s="28">
        <f t="shared" ref="L459:L469" si="34">SUM(H459:K459)</f>
        <v>13</v>
      </c>
      <c r="M459" s="217">
        <v>13</v>
      </c>
      <c r="N459" s="148">
        <f t="shared" si="33"/>
        <v>0</v>
      </c>
    </row>
    <row r="460" spans="1:14" ht="12.75" customHeight="1" x14ac:dyDescent="0.2">
      <c r="A460" s="9"/>
      <c r="B460" s="9"/>
      <c r="C460" s="22">
        <v>635001</v>
      </c>
      <c r="D460" s="35">
        <v>111</v>
      </c>
      <c r="E460" s="10"/>
      <c r="F460" s="80" t="s">
        <v>490</v>
      </c>
      <c r="G460" s="101">
        <v>60</v>
      </c>
      <c r="H460" s="28">
        <v>160</v>
      </c>
      <c r="I460" s="119"/>
      <c r="J460" s="119"/>
      <c r="K460" s="119">
        <v>570.12</v>
      </c>
      <c r="L460" s="28">
        <f t="shared" si="34"/>
        <v>730.12</v>
      </c>
      <c r="M460" s="217">
        <v>730.12</v>
      </c>
      <c r="N460" s="148">
        <f t="shared" si="33"/>
        <v>0</v>
      </c>
    </row>
    <row r="461" spans="1:14" ht="12.75" customHeight="1" x14ac:dyDescent="0.2">
      <c r="A461" s="9"/>
      <c r="B461" s="9"/>
      <c r="C461" s="22">
        <v>635002</v>
      </c>
      <c r="D461" s="35">
        <v>111</v>
      </c>
      <c r="E461" s="10"/>
      <c r="F461" s="80" t="s">
        <v>491</v>
      </c>
      <c r="G461" s="101">
        <v>100</v>
      </c>
      <c r="H461" s="28">
        <v>100</v>
      </c>
      <c r="I461" s="119"/>
      <c r="J461" s="119"/>
      <c r="K461" s="119">
        <v>-69.44</v>
      </c>
      <c r="L461" s="28">
        <f t="shared" si="34"/>
        <v>30.560000000000002</v>
      </c>
      <c r="M461" s="217">
        <v>30.56</v>
      </c>
      <c r="N461" s="148">
        <f t="shared" si="33"/>
        <v>0</v>
      </c>
    </row>
    <row r="462" spans="1:14" ht="12.75" customHeight="1" x14ac:dyDescent="0.2">
      <c r="A462" s="9"/>
      <c r="B462" s="9"/>
      <c r="C462" s="22">
        <v>635004</v>
      </c>
      <c r="D462" s="35">
        <v>111</v>
      </c>
      <c r="E462" s="10"/>
      <c r="F462" s="80" t="s">
        <v>479</v>
      </c>
      <c r="G462" s="101">
        <v>80</v>
      </c>
      <c r="H462" s="28">
        <v>80</v>
      </c>
      <c r="I462" s="119"/>
      <c r="J462" s="119"/>
      <c r="K462" s="119">
        <v>60.4</v>
      </c>
      <c r="L462" s="28">
        <f t="shared" si="34"/>
        <v>140.4</v>
      </c>
      <c r="M462" s="217">
        <v>140.4</v>
      </c>
      <c r="N462" s="148">
        <f t="shared" si="33"/>
        <v>0</v>
      </c>
    </row>
    <row r="463" spans="1:14" ht="12.75" customHeight="1" x14ac:dyDescent="0.2">
      <c r="A463" s="9"/>
      <c r="B463" s="9"/>
      <c r="C463" s="22">
        <v>635006</v>
      </c>
      <c r="D463" s="35">
        <v>111</v>
      </c>
      <c r="E463" s="10"/>
      <c r="F463" s="80" t="s">
        <v>480</v>
      </c>
      <c r="G463" s="101">
        <v>5352</v>
      </c>
      <c r="H463" s="28">
        <v>5434</v>
      </c>
      <c r="I463" s="119">
        <v>0</v>
      </c>
      <c r="J463" s="119"/>
      <c r="K463" s="119">
        <v>-422.59</v>
      </c>
      <c r="L463" s="28">
        <f t="shared" si="34"/>
        <v>5011.41</v>
      </c>
      <c r="M463" s="217">
        <v>3461.41</v>
      </c>
      <c r="N463" s="148">
        <f t="shared" si="33"/>
        <v>1550</v>
      </c>
    </row>
    <row r="464" spans="1:14" ht="12.75" customHeight="1" x14ac:dyDescent="0.2">
      <c r="A464" s="9"/>
      <c r="B464" s="9"/>
      <c r="C464" s="22">
        <v>635006</v>
      </c>
      <c r="D464" s="35" t="s">
        <v>485</v>
      </c>
      <c r="E464" s="10"/>
      <c r="F464" s="80" t="s">
        <v>492</v>
      </c>
      <c r="G464" s="101">
        <v>0</v>
      </c>
      <c r="H464" s="28">
        <v>750</v>
      </c>
      <c r="I464" s="119"/>
      <c r="J464" s="119"/>
      <c r="K464" s="119"/>
      <c r="L464" s="28">
        <f t="shared" si="34"/>
        <v>750</v>
      </c>
      <c r="M464" s="217">
        <v>750</v>
      </c>
      <c r="N464" s="148">
        <f t="shared" si="33"/>
        <v>0</v>
      </c>
    </row>
    <row r="465" spans="1:14" ht="12.75" customHeight="1" x14ac:dyDescent="0.2">
      <c r="A465" s="9"/>
      <c r="B465" s="9"/>
      <c r="C465" s="22">
        <v>635006</v>
      </c>
      <c r="D465" s="35">
        <v>41</v>
      </c>
      <c r="E465" s="10"/>
      <c r="F465" s="80" t="s">
        <v>480</v>
      </c>
      <c r="G465" s="101">
        <v>0</v>
      </c>
      <c r="H465" s="28">
        <v>655</v>
      </c>
      <c r="I465" s="119"/>
      <c r="J465" s="119"/>
      <c r="K465" s="119">
        <v>-8.14</v>
      </c>
      <c r="L465" s="28">
        <f t="shared" si="34"/>
        <v>646.86</v>
      </c>
      <c r="M465" s="217">
        <v>646.86</v>
      </c>
      <c r="N465" s="148">
        <f t="shared" si="33"/>
        <v>0</v>
      </c>
    </row>
    <row r="466" spans="1:14" ht="12.75" customHeight="1" x14ac:dyDescent="0.2">
      <c r="A466" s="9"/>
      <c r="B466" s="9"/>
      <c r="C466" s="22">
        <v>637001</v>
      </c>
      <c r="D466" s="35">
        <v>111</v>
      </c>
      <c r="E466" s="10"/>
      <c r="F466" s="80" t="s">
        <v>218</v>
      </c>
      <c r="G466" s="101">
        <v>50</v>
      </c>
      <c r="H466" s="28">
        <v>75</v>
      </c>
      <c r="I466" s="119">
        <v>0</v>
      </c>
      <c r="J466" s="119"/>
      <c r="K466" s="119">
        <v>93</v>
      </c>
      <c r="L466" s="28">
        <f t="shared" si="34"/>
        <v>168</v>
      </c>
      <c r="M466" s="217">
        <v>168</v>
      </c>
      <c r="N466" s="148">
        <f t="shared" si="33"/>
        <v>0</v>
      </c>
    </row>
    <row r="467" spans="1:14" ht="12.75" customHeight="1" x14ac:dyDescent="0.2">
      <c r="A467" s="9"/>
      <c r="B467" s="9"/>
      <c r="C467" s="86">
        <v>637001</v>
      </c>
      <c r="D467" s="86" t="s">
        <v>592</v>
      </c>
      <c r="E467" s="87"/>
      <c r="F467" s="155" t="s">
        <v>218</v>
      </c>
      <c r="G467" s="88">
        <v>0</v>
      </c>
      <c r="H467" s="150">
        <v>0</v>
      </c>
      <c r="I467" s="124"/>
      <c r="J467" s="124"/>
      <c r="K467" s="124">
        <v>52.7</v>
      </c>
      <c r="L467" s="28">
        <f t="shared" si="34"/>
        <v>52.7</v>
      </c>
      <c r="M467" s="217">
        <v>52.7</v>
      </c>
      <c r="N467" s="148">
        <f t="shared" si="33"/>
        <v>0</v>
      </c>
    </row>
    <row r="468" spans="1:14" ht="12.75" customHeight="1" x14ac:dyDescent="0.2">
      <c r="A468" s="9"/>
      <c r="B468" s="9"/>
      <c r="C468" s="86">
        <v>637001</v>
      </c>
      <c r="D468" s="86" t="s">
        <v>593</v>
      </c>
      <c r="E468" s="87"/>
      <c r="F468" s="155" t="s">
        <v>218</v>
      </c>
      <c r="G468" s="88">
        <v>0</v>
      </c>
      <c r="H468" s="150">
        <v>0</v>
      </c>
      <c r="I468" s="124"/>
      <c r="J468" s="124"/>
      <c r="K468" s="124">
        <v>9.3000000000000007</v>
      </c>
      <c r="L468" s="28">
        <f t="shared" si="34"/>
        <v>9.3000000000000007</v>
      </c>
      <c r="M468" s="217">
        <v>9.3000000000000007</v>
      </c>
      <c r="N468" s="148">
        <f t="shared" si="33"/>
        <v>0</v>
      </c>
    </row>
    <row r="469" spans="1:14" ht="12.75" customHeight="1" x14ac:dyDescent="0.2">
      <c r="A469" s="9"/>
      <c r="B469" s="9"/>
      <c r="C469" s="86">
        <v>637001</v>
      </c>
      <c r="D469" s="86" t="s">
        <v>555</v>
      </c>
      <c r="E469" s="87"/>
      <c r="F469" s="155" t="s">
        <v>218</v>
      </c>
      <c r="G469" s="88">
        <v>0</v>
      </c>
      <c r="H469" s="150">
        <v>0</v>
      </c>
      <c r="I469" s="124"/>
      <c r="J469" s="124"/>
      <c r="K469" s="124">
        <v>18</v>
      </c>
      <c r="L469" s="28">
        <f t="shared" si="34"/>
        <v>18</v>
      </c>
      <c r="M469" s="217">
        <v>18</v>
      </c>
      <c r="N469" s="148">
        <f t="shared" si="33"/>
        <v>0</v>
      </c>
    </row>
    <row r="470" spans="1:14" ht="12.75" customHeight="1" x14ac:dyDescent="0.2">
      <c r="A470" s="9"/>
      <c r="B470" s="9"/>
      <c r="C470" s="22">
        <v>637001</v>
      </c>
      <c r="D470" s="35">
        <v>41</v>
      </c>
      <c r="E470" s="10"/>
      <c r="F470" s="80" t="s">
        <v>218</v>
      </c>
      <c r="G470" s="101">
        <v>0</v>
      </c>
      <c r="H470" s="28">
        <v>30.56</v>
      </c>
      <c r="I470" s="119">
        <v>0</v>
      </c>
      <c r="J470" s="119"/>
      <c r="K470" s="119"/>
      <c r="L470" s="28">
        <f>SUM(H470:K470)</f>
        <v>30.56</v>
      </c>
      <c r="M470" s="217">
        <v>30.56</v>
      </c>
      <c r="N470" s="148">
        <f t="shared" si="33"/>
        <v>0</v>
      </c>
    </row>
    <row r="471" spans="1:14" ht="12.75" customHeight="1" x14ac:dyDescent="0.2">
      <c r="A471" s="9"/>
      <c r="B471" s="9"/>
      <c r="C471" s="22">
        <v>637002</v>
      </c>
      <c r="D471" s="35">
        <v>41</v>
      </c>
      <c r="E471" s="10"/>
      <c r="F471" s="80" t="s">
        <v>560</v>
      </c>
      <c r="G471" s="101">
        <v>0</v>
      </c>
      <c r="H471" s="28">
        <v>6</v>
      </c>
      <c r="I471" s="119">
        <v>0</v>
      </c>
      <c r="J471" s="119"/>
      <c r="K471" s="119"/>
      <c r="L471" s="28">
        <f>SUM(H471:K471)</f>
        <v>6</v>
      </c>
      <c r="M471" s="217">
        <v>6</v>
      </c>
      <c r="N471" s="148">
        <f t="shared" si="33"/>
        <v>0</v>
      </c>
    </row>
    <row r="472" spans="1:14" ht="12.75" customHeight="1" x14ac:dyDescent="0.2">
      <c r="A472" s="9"/>
      <c r="B472" s="9"/>
      <c r="C472" s="22">
        <v>637004</v>
      </c>
      <c r="D472" s="35">
        <v>111</v>
      </c>
      <c r="E472" s="10"/>
      <c r="F472" s="80" t="s">
        <v>302</v>
      </c>
      <c r="G472" s="101">
        <v>167</v>
      </c>
      <c r="H472" s="28">
        <v>167</v>
      </c>
      <c r="I472" s="119"/>
      <c r="J472" s="119"/>
      <c r="K472" s="119">
        <v>-63.18</v>
      </c>
      <c r="L472" s="28">
        <f>SUM(H472:K472)</f>
        <v>103.82</v>
      </c>
      <c r="M472" s="217">
        <v>103.82</v>
      </c>
      <c r="N472" s="148">
        <f t="shared" si="33"/>
        <v>0</v>
      </c>
    </row>
    <row r="473" spans="1:14" ht="12.75" customHeight="1" x14ac:dyDescent="0.2">
      <c r="A473" s="9"/>
      <c r="B473" s="9"/>
      <c r="C473" s="22">
        <v>637005</v>
      </c>
      <c r="D473" s="35">
        <v>111</v>
      </c>
      <c r="E473" s="10"/>
      <c r="F473" s="80" t="s">
        <v>493</v>
      </c>
      <c r="G473" s="101">
        <v>230</v>
      </c>
      <c r="H473" s="28">
        <v>0</v>
      </c>
      <c r="I473" s="119">
        <v>0</v>
      </c>
      <c r="J473" s="119"/>
      <c r="K473" s="119"/>
      <c r="L473" s="28">
        <f>SUM(H473:K473)</f>
        <v>0</v>
      </c>
      <c r="M473" s="217">
        <v>0</v>
      </c>
      <c r="N473" s="148">
        <f t="shared" si="33"/>
        <v>0</v>
      </c>
    </row>
    <row r="474" spans="1:14" ht="12.75" customHeight="1" x14ac:dyDescent="0.2">
      <c r="A474" s="9"/>
      <c r="B474" s="9"/>
      <c r="C474" s="22">
        <v>637006</v>
      </c>
      <c r="D474" s="35">
        <v>111</v>
      </c>
      <c r="E474" s="10"/>
      <c r="F474" s="80" t="s">
        <v>553</v>
      </c>
      <c r="G474" s="101">
        <v>0</v>
      </c>
      <c r="H474" s="28">
        <v>3</v>
      </c>
      <c r="I474" s="119">
        <v>0</v>
      </c>
      <c r="J474" s="119"/>
      <c r="K474" s="119"/>
      <c r="L474" s="28">
        <f>SUM(H474:K474)</f>
        <v>3</v>
      </c>
      <c r="M474" s="217">
        <v>3</v>
      </c>
      <c r="N474" s="148">
        <f t="shared" si="33"/>
        <v>0</v>
      </c>
    </row>
    <row r="475" spans="1:14" ht="12.75" customHeight="1" x14ac:dyDescent="0.2">
      <c r="A475" s="9"/>
      <c r="B475" s="9"/>
      <c r="C475" s="22">
        <v>637012</v>
      </c>
      <c r="D475" s="35">
        <v>111</v>
      </c>
      <c r="E475" s="10"/>
      <c r="F475" s="80" t="s">
        <v>494</v>
      </c>
      <c r="G475" s="101">
        <v>50</v>
      </c>
      <c r="H475" s="28">
        <v>50</v>
      </c>
      <c r="I475" s="119"/>
      <c r="J475" s="119"/>
      <c r="K475" s="119">
        <v>-1.41</v>
      </c>
      <c r="L475" s="28">
        <f t="shared" ref="L475:L481" si="35">SUM(H475:K475)</f>
        <v>48.59</v>
      </c>
      <c r="M475" s="217">
        <v>48.59</v>
      </c>
      <c r="N475" s="148">
        <f t="shared" si="33"/>
        <v>0</v>
      </c>
    </row>
    <row r="476" spans="1:14" ht="12.75" customHeight="1" x14ac:dyDescent="0.2">
      <c r="A476" s="9"/>
      <c r="B476" s="9"/>
      <c r="C476" s="22">
        <v>637014</v>
      </c>
      <c r="D476" s="35">
        <v>111</v>
      </c>
      <c r="E476" s="10"/>
      <c r="F476" s="80" t="s">
        <v>482</v>
      </c>
      <c r="G476" s="101">
        <v>800</v>
      </c>
      <c r="H476" s="28">
        <v>800</v>
      </c>
      <c r="I476" s="119"/>
      <c r="J476" s="119"/>
      <c r="K476" s="119">
        <v>-79.36</v>
      </c>
      <c r="L476" s="28">
        <f t="shared" si="35"/>
        <v>720.64</v>
      </c>
      <c r="M476" s="217">
        <v>720.64</v>
      </c>
      <c r="N476" s="148">
        <f t="shared" si="33"/>
        <v>0</v>
      </c>
    </row>
    <row r="477" spans="1:14" ht="12.75" customHeight="1" x14ac:dyDescent="0.2">
      <c r="A477" s="9"/>
      <c r="B477" s="9"/>
      <c r="C477" s="22">
        <v>637015</v>
      </c>
      <c r="D477" s="35">
        <v>111</v>
      </c>
      <c r="E477" s="10"/>
      <c r="F477" s="80" t="s">
        <v>232</v>
      </c>
      <c r="G477" s="101">
        <v>30</v>
      </c>
      <c r="H477" s="28">
        <v>30</v>
      </c>
      <c r="I477" s="119"/>
      <c r="J477" s="119"/>
      <c r="K477" s="119">
        <v>-14.18</v>
      </c>
      <c r="L477" s="28">
        <f t="shared" si="35"/>
        <v>15.82</v>
      </c>
      <c r="M477" s="217">
        <v>15.82</v>
      </c>
      <c r="N477" s="148">
        <f t="shared" si="33"/>
        <v>0</v>
      </c>
    </row>
    <row r="478" spans="1:14" ht="12.75" customHeight="1" x14ac:dyDescent="0.2">
      <c r="A478" s="9"/>
      <c r="B478" s="9"/>
      <c r="C478" s="22">
        <v>637016</v>
      </c>
      <c r="D478" s="35">
        <v>111</v>
      </c>
      <c r="E478" s="10"/>
      <c r="F478" s="80" t="s">
        <v>234</v>
      </c>
      <c r="G478" s="101">
        <v>300</v>
      </c>
      <c r="H478" s="28">
        <v>300</v>
      </c>
      <c r="I478" s="119"/>
      <c r="J478" s="119"/>
      <c r="K478" s="119">
        <v>38.82</v>
      </c>
      <c r="L478" s="28">
        <f t="shared" si="35"/>
        <v>338.82</v>
      </c>
      <c r="M478" s="217">
        <v>338.82</v>
      </c>
      <c r="N478" s="148">
        <f t="shared" si="33"/>
        <v>0</v>
      </c>
    </row>
    <row r="479" spans="1:14" ht="12.75" customHeight="1" x14ac:dyDescent="0.2">
      <c r="A479" s="9"/>
      <c r="B479" s="9"/>
      <c r="C479" s="22">
        <v>637027</v>
      </c>
      <c r="D479" s="35">
        <v>111</v>
      </c>
      <c r="E479" s="10"/>
      <c r="F479" s="80" t="s">
        <v>415</v>
      </c>
      <c r="G479" s="101">
        <v>300</v>
      </c>
      <c r="H479" s="28">
        <v>300</v>
      </c>
      <c r="I479" s="119"/>
      <c r="J479" s="119"/>
      <c r="K479" s="119">
        <v>-31.3</v>
      </c>
      <c r="L479" s="28">
        <f t="shared" si="35"/>
        <v>268.7</v>
      </c>
      <c r="M479" s="217">
        <v>268.7</v>
      </c>
      <c r="N479" s="148">
        <f t="shared" si="33"/>
        <v>0</v>
      </c>
    </row>
    <row r="480" spans="1:14" ht="12.75" customHeight="1" x14ac:dyDescent="0.2">
      <c r="A480" s="9"/>
      <c r="B480" s="9"/>
      <c r="C480" s="22">
        <v>637030</v>
      </c>
      <c r="D480" s="35">
        <v>111</v>
      </c>
      <c r="E480" s="10"/>
      <c r="F480" s="80" t="s">
        <v>554</v>
      </c>
      <c r="G480" s="101">
        <v>0</v>
      </c>
      <c r="H480" s="28">
        <v>0</v>
      </c>
      <c r="I480" s="119"/>
      <c r="J480" s="119"/>
      <c r="K480" s="119"/>
      <c r="L480" s="28">
        <f t="shared" si="35"/>
        <v>0</v>
      </c>
      <c r="M480" s="217">
        <v>0</v>
      </c>
      <c r="N480" s="148">
        <f t="shared" si="33"/>
        <v>0</v>
      </c>
    </row>
    <row r="481" spans="1:14" ht="12.75" customHeight="1" thickBot="1" x14ac:dyDescent="0.25">
      <c r="A481" s="9"/>
      <c r="B481" s="9"/>
      <c r="C481" s="22">
        <v>642015</v>
      </c>
      <c r="D481" s="35">
        <v>111</v>
      </c>
      <c r="E481" s="10"/>
      <c r="F481" s="80" t="s">
        <v>483</v>
      </c>
      <c r="G481" s="101">
        <v>120</v>
      </c>
      <c r="H481" s="28">
        <v>120</v>
      </c>
      <c r="I481" s="119"/>
      <c r="J481" s="119"/>
      <c r="K481" s="119">
        <v>16.690000000000001</v>
      </c>
      <c r="L481" s="28">
        <f t="shared" si="35"/>
        <v>136.69</v>
      </c>
      <c r="M481" s="217">
        <v>136.69</v>
      </c>
      <c r="N481" s="155">
        <f t="shared" si="33"/>
        <v>0</v>
      </c>
    </row>
    <row r="482" spans="1:14" ht="12.75" customHeight="1" thickBot="1" x14ac:dyDescent="0.25">
      <c r="A482" s="29"/>
      <c r="B482" s="30" t="s">
        <v>422</v>
      </c>
      <c r="C482" s="30"/>
      <c r="D482" s="30"/>
      <c r="E482" s="31"/>
      <c r="F482" s="39" t="s">
        <v>421</v>
      </c>
      <c r="G482" s="102">
        <f>SUM(G426:G481)</f>
        <v>59710</v>
      </c>
      <c r="H482" s="33">
        <f>SUM(H426:H481)</f>
        <v>64668</v>
      </c>
      <c r="I482" s="120">
        <f>SUM(I426:I481)</f>
        <v>0</v>
      </c>
      <c r="J482" s="120"/>
      <c r="K482" s="120">
        <f>SUM(K426:K481)</f>
        <v>2444.4499999999994</v>
      </c>
      <c r="L482" s="33">
        <f>SUM(L426:L481)</f>
        <v>67112.450000000026</v>
      </c>
      <c r="M482" s="208">
        <f>SUM(M426:M481)</f>
        <v>65562.45</v>
      </c>
      <c r="N482" s="210">
        <f>SUM(N426:N481)</f>
        <v>1550</v>
      </c>
    </row>
    <row r="483" spans="1:14" ht="12.75" customHeight="1" x14ac:dyDescent="0.2">
      <c r="A483" s="41"/>
      <c r="B483" s="42" t="s">
        <v>525</v>
      </c>
      <c r="C483" s="146" t="s">
        <v>496</v>
      </c>
      <c r="D483" s="42"/>
      <c r="E483" s="44"/>
      <c r="F483" s="137" t="s">
        <v>421</v>
      </c>
      <c r="G483" s="152"/>
      <c r="H483" s="153"/>
      <c r="I483" s="154"/>
      <c r="J483" s="154"/>
      <c r="K483" s="154"/>
      <c r="L483" s="153"/>
      <c r="M483" s="151"/>
      <c r="N483" s="240"/>
    </row>
    <row r="484" spans="1:14" ht="12.75" customHeight="1" x14ac:dyDescent="0.2">
      <c r="A484" s="77"/>
      <c r="B484" s="81"/>
      <c r="C484" s="82">
        <v>611</v>
      </c>
      <c r="D484" s="82">
        <v>111</v>
      </c>
      <c r="E484" s="83"/>
      <c r="F484" s="148" t="s">
        <v>137</v>
      </c>
      <c r="G484" s="84">
        <v>112215</v>
      </c>
      <c r="H484" s="149">
        <v>117600</v>
      </c>
      <c r="I484" s="123"/>
      <c r="J484" s="123"/>
      <c r="K484" s="123">
        <v>-176.06</v>
      </c>
      <c r="L484" s="149">
        <f t="shared" ref="L484:L497" si="36">SUM(H484:K484)</f>
        <v>117423.94</v>
      </c>
      <c r="M484" s="167">
        <v>117423.94</v>
      </c>
      <c r="N484" s="148">
        <f t="shared" ref="N484:N515" si="37">L484-M484</f>
        <v>0</v>
      </c>
    </row>
    <row r="485" spans="1:14" ht="12.75" customHeight="1" x14ac:dyDescent="0.2">
      <c r="A485" s="77"/>
      <c r="B485" s="81"/>
      <c r="C485" s="82">
        <v>612001</v>
      </c>
      <c r="D485" s="82">
        <v>111</v>
      </c>
      <c r="E485" s="83"/>
      <c r="F485" s="148" t="s">
        <v>139</v>
      </c>
      <c r="G485" s="84">
        <v>6680</v>
      </c>
      <c r="H485" s="149">
        <v>6680</v>
      </c>
      <c r="I485" s="123"/>
      <c r="J485" s="123"/>
      <c r="K485" s="123">
        <v>178.71</v>
      </c>
      <c r="L485" s="149">
        <f t="shared" si="36"/>
        <v>6858.71</v>
      </c>
      <c r="M485" s="167">
        <v>6858.71</v>
      </c>
      <c r="N485" s="148">
        <f t="shared" si="37"/>
        <v>0</v>
      </c>
    </row>
    <row r="486" spans="1:14" ht="12.75" customHeight="1" x14ac:dyDescent="0.2">
      <c r="A486" s="77"/>
      <c r="B486" s="81"/>
      <c r="C486" s="82">
        <v>612002</v>
      </c>
      <c r="D486" s="82">
        <v>111</v>
      </c>
      <c r="E486" s="83"/>
      <c r="F486" s="148" t="s">
        <v>464</v>
      </c>
      <c r="G486" s="84">
        <v>10480</v>
      </c>
      <c r="H486" s="149">
        <v>10480</v>
      </c>
      <c r="I486" s="123"/>
      <c r="J486" s="123"/>
      <c r="K486" s="123">
        <v>-121.37</v>
      </c>
      <c r="L486" s="149">
        <f t="shared" si="36"/>
        <v>10358.629999999999</v>
      </c>
      <c r="M486" s="167">
        <v>10358.629999999999</v>
      </c>
      <c r="N486" s="148">
        <f t="shared" si="37"/>
        <v>0</v>
      </c>
    </row>
    <row r="487" spans="1:14" ht="12.75" customHeight="1" x14ac:dyDescent="0.2">
      <c r="A487" s="77"/>
      <c r="B487" s="81"/>
      <c r="C487" s="82">
        <v>614</v>
      </c>
      <c r="D487" s="82">
        <v>111</v>
      </c>
      <c r="E487" s="83"/>
      <c r="F487" s="148" t="s">
        <v>141</v>
      </c>
      <c r="G487" s="84">
        <v>9900</v>
      </c>
      <c r="H487" s="149">
        <v>12930</v>
      </c>
      <c r="I487" s="123"/>
      <c r="J487" s="123"/>
      <c r="K487" s="123">
        <v>5388.37</v>
      </c>
      <c r="L487" s="149">
        <f t="shared" si="36"/>
        <v>18318.37</v>
      </c>
      <c r="M487" s="167">
        <v>18318.37</v>
      </c>
      <c r="N487" s="148">
        <f t="shared" si="37"/>
        <v>0</v>
      </c>
    </row>
    <row r="488" spans="1:14" ht="12.75" customHeight="1" x14ac:dyDescent="0.2">
      <c r="A488" s="77"/>
      <c r="B488" s="81"/>
      <c r="C488" s="82">
        <v>614</v>
      </c>
      <c r="D488" s="82" t="s">
        <v>592</v>
      </c>
      <c r="E488" s="83"/>
      <c r="F488" s="148" t="s">
        <v>141</v>
      </c>
      <c r="G488" s="84">
        <v>0</v>
      </c>
      <c r="H488" s="149">
        <v>0</v>
      </c>
      <c r="I488" s="123"/>
      <c r="J488" s="123"/>
      <c r="K488" s="123">
        <v>119.2</v>
      </c>
      <c r="L488" s="149">
        <f t="shared" si="36"/>
        <v>119.2</v>
      </c>
      <c r="M488" s="167">
        <v>119.2</v>
      </c>
      <c r="N488" s="148">
        <f t="shared" si="37"/>
        <v>0</v>
      </c>
    </row>
    <row r="489" spans="1:14" ht="12.75" customHeight="1" x14ac:dyDescent="0.2">
      <c r="A489" s="77"/>
      <c r="B489" s="81"/>
      <c r="C489" s="82">
        <v>614</v>
      </c>
      <c r="D489" s="82" t="s">
        <v>593</v>
      </c>
      <c r="E489" s="83"/>
      <c r="F489" s="148" t="s">
        <v>141</v>
      </c>
      <c r="G489" s="84">
        <v>0</v>
      </c>
      <c r="H489" s="149">
        <v>0</v>
      </c>
      <c r="I489" s="123"/>
      <c r="J489" s="123"/>
      <c r="K489" s="123">
        <v>21.03</v>
      </c>
      <c r="L489" s="149">
        <f>SUM(H489:K489)</f>
        <v>21.03</v>
      </c>
      <c r="M489" s="167">
        <v>21.03</v>
      </c>
      <c r="N489" s="148">
        <f t="shared" si="37"/>
        <v>0</v>
      </c>
    </row>
    <row r="490" spans="1:14" ht="12.75" customHeight="1" x14ac:dyDescent="0.2">
      <c r="A490" s="77"/>
      <c r="B490" s="81"/>
      <c r="C490" s="82">
        <v>614</v>
      </c>
      <c r="D490" s="82" t="s">
        <v>555</v>
      </c>
      <c r="E490" s="83"/>
      <c r="F490" s="148" t="s">
        <v>141</v>
      </c>
      <c r="G490" s="84">
        <v>0</v>
      </c>
      <c r="H490" s="149">
        <v>256</v>
      </c>
      <c r="I490" s="123">
        <v>0</v>
      </c>
      <c r="J490" s="123"/>
      <c r="K490" s="123">
        <v>-256</v>
      </c>
      <c r="L490" s="149">
        <f t="shared" si="36"/>
        <v>0</v>
      </c>
      <c r="M490" s="167">
        <v>0</v>
      </c>
      <c r="N490" s="148">
        <f t="shared" si="37"/>
        <v>0</v>
      </c>
    </row>
    <row r="491" spans="1:14" ht="12.75" customHeight="1" x14ac:dyDescent="0.2">
      <c r="A491" s="77"/>
      <c r="B491" s="81"/>
      <c r="C491" s="82">
        <v>621</v>
      </c>
      <c r="D491" s="82">
        <v>111</v>
      </c>
      <c r="E491" s="83"/>
      <c r="F491" s="148" t="s">
        <v>497</v>
      </c>
      <c r="G491" s="84">
        <v>8640</v>
      </c>
      <c r="H491" s="149">
        <v>9140</v>
      </c>
      <c r="I491" s="123"/>
      <c r="J491" s="123"/>
      <c r="K491" s="123">
        <v>223.77</v>
      </c>
      <c r="L491" s="149">
        <f t="shared" si="36"/>
        <v>9363.77</v>
      </c>
      <c r="M491" s="167">
        <v>9363.77</v>
      </c>
      <c r="N491" s="148">
        <f t="shared" si="37"/>
        <v>0</v>
      </c>
    </row>
    <row r="492" spans="1:14" ht="12.75" customHeight="1" x14ac:dyDescent="0.2">
      <c r="A492" s="77"/>
      <c r="B492" s="81"/>
      <c r="C492" s="82">
        <v>623</v>
      </c>
      <c r="D492" s="82">
        <v>111</v>
      </c>
      <c r="E492" s="83"/>
      <c r="F492" s="148" t="s">
        <v>146</v>
      </c>
      <c r="G492" s="84">
        <v>5760</v>
      </c>
      <c r="H492" s="149">
        <v>6090</v>
      </c>
      <c r="I492" s="123"/>
      <c r="J492" s="123"/>
      <c r="K492" s="123">
        <v>188.02</v>
      </c>
      <c r="L492" s="149">
        <f t="shared" si="36"/>
        <v>6278.02</v>
      </c>
      <c r="M492" s="167">
        <v>6278.02</v>
      </c>
      <c r="N492" s="148">
        <f t="shared" si="37"/>
        <v>0</v>
      </c>
    </row>
    <row r="493" spans="1:14" ht="12.75" customHeight="1" x14ac:dyDescent="0.2">
      <c r="A493" s="77"/>
      <c r="B493" s="81"/>
      <c r="C493" s="82">
        <v>625001</v>
      </c>
      <c r="D493" s="82">
        <v>111</v>
      </c>
      <c r="E493" s="83"/>
      <c r="F493" s="148" t="s">
        <v>466</v>
      </c>
      <c r="G493" s="84">
        <v>1960</v>
      </c>
      <c r="H493" s="149">
        <v>2075</v>
      </c>
      <c r="I493" s="123"/>
      <c r="J493" s="123"/>
      <c r="K493" s="123">
        <v>86.73</v>
      </c>
      <c r="L493" s="149">
        <f t="shared" si="36"/>
        <v>2161.73</v>
      </c>
      <c r="M493" s="167">
        <v>2161.73</v>
      </c>
      <c r="N493" s="148">
        <f t="shared" si="37"/>
        <v>0</v>
      </c>
    </row>
    <row r="494" spans="1:14" ht="12.75" customHeight="1" x14ac:dyDescent="0.2">
      <c r="A494" s="77"/>
      <c r="B494" s="81"/>
      <c r="C494" s="82">
        <v>625002</v>
      </c>
      <c r="D494" s="82">
        <v>111</v>
      </c>
      <c r="E494" s="83"/>
      <c r="F494" s="148" t="s">
        <v>467</v>
      </c>
      <c r="G494" s="84">
        <v>19703</v>
      </c>
      <c r="H494" s="149">
        <v>20863</v>
      </c>
      <c r="I494" s="123"/>
      <c r="J494" s="123"/>
      <c r="K494" s="123">
        <v>496.55</v>
      </c>
      <c r="L494" s="149">
        <f t="shared" si="36"/>
        <v>21359.55</v>
      </c>
      <c r="M494" s="167">
        <v>21359.55</v>
      </c>
      <c r="N494" s="148">
        <f t="shared" si="37"/>
        <v>0</v>
      </c>
    </row>
    <row r="495" spans="1:14" ht="12.75" customHeight="1" x14ac:dyDescent="0.2">
      <c r="A495" s="77"/>
      <c r="B495" s="81"/>
      <c r="C495" s="82">
        <v>625002</v>
      </c>
      <c r="D495" s="82" t="s">
        <v>592</v>
      </c>
      <c r="E495" s="83"/>
      <c r="F495" s="148" t="s">
        <v>595</v>
      </c>
      <c r="G495" s="84">
        <v>0</v>
      </c>
      <c r="H495" s="149">
        <v>0</v>
      </c>
      <c r="I495" s="123"/>
      <c r="J495" s="123"/>
      <c r="K495" s="123">
        <v>41.65</v>
      </c>
      <c r="L495" s="149">
        <f t="shared" si="36"/>
        <v>41.65</v>
      </c>
      <c r="M495" s="167">
        <v>41.65</v>
      </c>
      <c r="N495" s="148">
        <f t="shared" si="37"/>
        <v>0</v>
      </c>
    </row>
    <row r="496" spans="1:14" ht="12.75" customHeight="1" x14ac:dyDescent="0.2">
      <c r="A496" s="77"/>
      <c r="B496" s="81"/>
      <c r="C496" s="82">
        <v>625002</v>
      </c>
      <c r="D496" s="82" t="s">
        <v>593</v>
      </c>
      <c r="E496" s="83"/>
      <c r="F496" s="148" t="s">
        <v>595</v>
      </c>
      <c r="G496" s="84">
        <v>0</v>
      </c>
      <c r="H496" s="149">
        <v>0</v>
      </c>
      <c r="I496" s="123"/>
      <c r="J496" s="123"/>
      <c r="K496" s="123">
        <v>7.35</v>
      </c>
      <c r="L496" s="149">
        <f t="shared" si="36"/>
        <v>7.35</v>
      </c>
      <c r="M496" s="167">
        <v>7.35</v>
      </c>
      <c r="N496" s="148">
        <f t="shared" si="37"/>
        <v>0</v>
      </c>
    </row>
    <row r="497" spans="1:14" ht="12.75" customHeight="1" x14ac:dyDescent="0.2">
      <c r="A497" s="77"/>
      <c r="B497" s="81"/>
      <c r="C497" s="82">
        <v>625002</v>
      </c>
      <c r="D497" s="82" t="s">
        <v>555</v>
      </c>
      <c r="E497" s="83"/>
      <c r="F497" s="148" t="s">
        <v>556</v>
      </c>
      <c r="G497" s="84">
        <v>0</v>
      </c>
      <c r="H497" s="149">
        <v>88.59</v>
      </c>
      <c r="I497" s="123">
        <v>0</v>
      </c>
      <c r="J497" s="123"/>
      <c r="K497" s="123">
        <v>166.01</v>
      </c>
      <c r="L497" s="149">
        <f t="shared" si="36"/>
        <v>254.6</v>
      </c>
      <c r="M497" s="167">
        <v>254.6</v>
      </c>
      <c r="N497" s="148">
        <f t="shared" si="37"/>
        <v>0</v>
      </c>
    </row>
    <row r="498" spans="1:14" ht="12.75" customHeight="1" x14ac:dyDescent="0.2">
      <c r="A498" s="77"/>
      <c r="B498" s="81"/>
      <c r="C498" s="82">
        <v>625002</v>
      </c>
      <c r="D498" s="82" t="s">
        <v>557</v>
      </c>
      <c r="E498" s="83"/>
      <c r="F498" s="148" t="s">
        <v>556</v>
      </c>
      <c r="G498" s="84">
        <v>0</v>
      </c>
      <c r="H498" s="149">
        <v>15.81</v>
      </c>
      <c r="I498" s="123">
        <v>0</v>
      </c>
      <c r="J498" s="123"/>
      <c r="K498" s="123">
        <v>-15.81</v>
      </c>
      <c r="L498" s="149">
        <f>SUM(H498:K498)</f>
        <v>0</v>
      </c>
      <c r="M498" s="167">
        <v>0</v>
      </c>
      <c r="N498" s="148">
        <f t="shared" si="37"/>
        <v>0</v>
      </c>
    </row>
    <row r="499" spans="1:14" ht="12.75" customHeight="1" x14ac:dyDescent="0.2">
      <c r="A499" s="77"/>
      <c r="B499" s="81"/>
      <c r="C499" s="82">
        <v>625003</v>
      </c>
      <c r="D499" s="82">
        <v>111</v>
      </c>
      <c r="E499" s="83"/>
      <c r="F499" s="148" t="s">
        <v>498</v>
      </c>
      <c r="G499" s="84">
        <v>1120</v>
      </c>
      <c r="H499" s="149">
        <v>1185</v>
      </c>
      <c r="I499" s="123"/>
      <c r="J499" s="123"/>
      <c r="K499" s="123">
        <v>53.08</v>
      </c>
      <c r="L499" s="149">
        <f t="shared" ref="L499:L540" si="38">SUM(H499:K499)</f>
        <v>1238.08</v>
      </c>
      <c r="M499" s="167">
        <v>1238.08</v>
      </c>
      <c r="N499" s="148">
        <f t="shared" si="37"/>
        <v>0</v>
      </c>
    </row>
    <row r="500" spans="1:14" ht="12.75" customHeight="1" x14ac:dyDescent="0.2">
      <c r="A500" s="77"/>
      <c r="B500" s="81"/>
      <c r="C500" s="82">
        <v>625004</v>
      </c>
      <c r="D500" s="82">
        <v>111</v>
      </c>
      <c r="E500" s="83"/>
      <c r="F500" s="148" t="s">
        <v>499</v>
      </c>
      <c r="G500" s="84">
        <v>4160</v>
      </c>
      <c r="H500" s="149">
        <v>4410</v>
      </c>
      <c r="I500" s="123"/>
      <c r="J500" s="123"/>
      <c r="K500" s="123">
        <v>-21.88</v>
      </c>
      <c r="L500" s="149">
        <f t="shared" si="38"/>
        <v>4388.12</v>
      </c>
      <c r="M500" s="167">
        <v>4388.12</v>
      </c>
      <c r="N500" s="148">
        <f t="shared" si="37"/>
        <v>0</v>
      </c>
    </row>
    <row r="501" spans="1:14" ht="12.75" customHeight="1" x14ac:dyDescent="0.2">
      <c r="A501" s="77"/>
      <c r="B501" s="85"/>
      <c r="C501" s="86">
        <v>625005</v>
      </c>
      <c r="D501" s="86">
        <v>111</v>
      </c>
      <c r="E501" s="87"/>
      <c r="F501" s="155" t="s">
        <v>500</v>
      </c>
      <c r="G501" s="88">
        <v>1400</v>
      </c>
      <c r="H501" s="150">
        <v>1480</v>
      </c>
      <c r="I501" s="124"/>
      <c r="J501" s="124"/>
      <c r="K501" s="124">
        <v>-19.170000000000002</v>
      </c>
      <c r="L501" s="150">
        <f t="shared" si="38"/>
        <v>1460.83</v>
      </c>
      <c r="M501" s="168">
        <v>1460.83</v>
      </c>
      <c r="N501" s="148">
        <f t="shared" si="37"/>
        <v>0</v>
      </c>
    </row>
    <row r="502" spans="1:14" ht="12.75" customHeight="1" x14ac:dyDescent="0.2">
      <c r="A502" s="77"/>
      <c r="B502" s="85"/>
      <c r="C502" s="86">
        <v>625007</v>
      </c>
      <c r="D502" s="86">
        <v>111</v>
      </c>
      <c r="E502" s="87"/>
      <c r="F502" s="155" t="s">
        <v>501</v>
      </c>
      <c r="G502" s="88">
        <v>6640</v>
      </c>
      <c r="H502" s="150">
        <v>7027</v>
      </c>
      <c r="I502" s="124"/>
      <c r="J502" s="124"/>
      <c r="K502" s="124">
        <v>327.39</v>
      </c>
      <c r="L502" s="150">
        <f t="shared" si="38"/>
        <v>7354.39</v>
      </c>
      <c r="M502" s="168">
        <v>7354.39</v>
      </c>
      <c r="N502" s="148">
        <f t="shared" si="37"/>
        <v>0</v>
      </c>
    </row>
    <row r="503" spans="1:14" ht="12.75" customHeight="1" x14ac:dyDescent="0.2">
      <c r="A503" s="77"/>
      <c r="B503" s="85"/>
      <c r="C503" s="86">
        <v>627</v>
      </c>
      <c r="D503" s="86">
        <v>111</v>
      </c>
      <c r="E503" s="87"/>
      <c r="F503" s="155" t="s">
        <v>273</v>
      </c>
      <c r="G503" s="88">
        <v>1680</v>
      </c>
      <c r="H503" s="150">
        <v>1680</v>
      </c>
      <c r="I503" s="124"/>
      <c r="J503" s="124"/>
      <c r="K503" s="124">
        <v>235.2</v>
      </c>
      <c r="L503" s="150">
        <f t="shared" si="38"/>
        <v>1915.2</v>
      </c>
      <c r="M503" s="168">
        <v>1915.2</v>
      </c>
      <c r="N503" s="148">
        <f t="shared" si="37"/>
        <v>0</v>
      </c>
    </row>
    <row r="504" spans="1:14" ht="12.75" customHeight="1" x14ac:dyDescent="0.2">
      <c r="A504" s="77"/>
      <c r="B504" s="85"/>
      <c r="C504" s="86">
        <v>631001</v>
      </c>
      <c r="D504" s="86">
        <v>111</v>
      </c>
      <c r="E504" s="87"/>
      <c r="F504" s="155" t="s">
        <v>473</v>
      </c>
      <c r="G504" s="88">
        <v>214</v>
      </c>
      <c r="H504" s="150">
        <v>234</v>
      </c>
      <c r="I504" s="124">
        <v>0</v>
      </c>
      <c r="J504" s="124"/>
      <c r="K504" s="124">
        <v>55.97</v>
      </c>
      <c r="L504" s="150">
        <f t="shared" si="38"/>
        <v>289.97000000000003</v>
      </c>
      <c r="M504" s="168">
        <v>289.97000000000003</v>
      </c>
      <c r="N504" s="148">
        <f t="shared" si="37"/>
        <v>0</v>
      </c>
    </row>
    <row r="505" spans="1:14" ht="12.75" customHeight="1" x14ac:dyDescent="0.2">
      <c r="A505" s="77"/>
      <c r="B505" s="85"/>
      <c r="C505" s="86">
        <v>631001</v>
      </c>
      <c r="D505" s="86" t="s">
        <v>592</v>
      </c>
      <c r="E505" s="87"/>
      <c r="F505" s="155" t="s">
        <v>473</v>
      </c>
      <c r="G505" s="88">
        <v>0</v>
      </c>
      <c r="H505" s="150">
        <v>0</v>
      </c>
      <c r="I505" s="124"/>
      <c r="J505" s="124"/>
      <c r="K505" s="124">
        <v>26.26</v>
      </c>
      <c r="L505" s="150">
        <f>SUM(H505:K505)</f>
        <v>26.26</v>
      </c>
      <c r="M505" s="168">
        <v>26.26</v>
      </c>
      <c r="N505" s="148">
        <f t="shared" si="37"/>
        <v>0</v>
      </c>
    </row>
    <row r="506" spans="1:14" ht="12.75" customHeight="1" x14ac:dyDescent="0.2">
      <c r="A506" s="77"/>
      <c r="B506" s="85"/>
      <c r="C506" s="86">
        <v>631001</v>
      </c>
      <c r="D506" s="86" t="s">
        <v>593</v>
      </c>
      <c r="E506" s="87"/>
      <c r="F506" s="155" t="s">
        <v>473</v>
      </c>
      <c r="G506" s="88">
        <v>0</v>
      </c>
      <c r="H506" s="150">
        <v>0</v>
      </c>
      <c r="I506" s="124"/>
      <c r="J506" s="124"/>
      <c r="K506" s="124">
        <v>4.6399999999999997</v>
      </c>
      <c r="L506" s="150">
        <f>SUM(H506:K506)</f>
        <v>4.6399999999999997</v>
      </c>
      <c r="M506" s="168">
        <v>4.6399999999999997</v>
      </c>
      <c r="N506" s="148">
        <f t="shared" si="37"/>
        <v>0</v>
      </c>
    </row>
    <row r="507" spans="1:14" ht="12.75" customHeight="1" x14ac:dyDescent="0.2">
      <c r="A507" s="77"/>
      <c r="B507" s="85"/>
      <c r="C507" s="86">
        <v>632001</v>
      </c>
      <c r="D507" s="86">
        <v>111</v>
      </c>
      <c r="E507" s="87"/>
      <c r="F507" s="155" t="s">
        <v>474</v>
      </c>
      <c r="G507" s="88">
        <v>8740</v>
      </c>
      <c r="H507" s="150">
        <v>8740</v>
      </c>
      <c r="I507" s="124"/>
      <c r="J507" s="124"/>
      <c r="K507" s="124">
        <v>-926.87</v>
      </c>
      <c r="L507" s="150">
        <f t="shared" si="38"/>
        <v>7813.13</v>
      </c>
      <c r="M507" s="168">
        <v>7813.13</v>
      </c>
      <c r="N507" s="148">
        <f t="shared" si="37"/>
        <v>0</v>
      </c>
    </row>
    <row r="508" spans="1:14" ht="12.75" customHeight="1" x14ac:dyDescent="0.2">
      <c r="A508" s="77"/>
      <c r="B508" s="85"/>
      <c r="C508" s="86">
        <v>632001</v>
      </c>
      <c r="D508" s="156" t="s">
        <v>485</v>
      </c>
      <c r="E508" s="87"/>
      <c r="F508" s="155" t="s">
        <v>474</v>
      </c>
      <c r="G508" s="88">
        <v>0</v>
      </c>
      <c r="H508" s="150">
        <v>936.87</v>
      </c>
      <c r="I508" s="124"/>
      <c r="J508" s="124"/>
      <c r="K508" s="124">
        <v>0</v>
      </c>
      <c r="L508" s="150">
        <f t="shared" si="38"/>
        <v>936.87</v>
      </c>
      <c r="M508" s="168">
        <v>936.87</v>
      </c>
      <c r="N508" s="148">
        <f t="shared" si="37"/>
        <v>0</v>
      </c>
    </row>
    <row r="509" spans="1:14" ht="12.75" customHeight="1" x14ac:dyDescent="0.2">
      <c r="A509" s="77"/>
      <c r="B509" s="85"/>
      <c r="C509" s="86">
        <v>632002</v>
      </c>
      <c r="D509" s="156">
        <v>111</v>
      </c>
      <c r="E509" s="87"/>
      <c r="F509" s="155" t="s">
        <v>166</v>
      </c>
      <c r="G509" s="88">
        <v>550</v>
      </c>
      <c r="H509" s="150">
        <v>550</v>
      </c>
      <c r="I509" s="124"/>
      <c r="J509" s="124"/>
      <c r="K509" s="124">
        <v>51.67</v>
      </c>
      <c r="L509" s="150">
        <f t="shared" si="38"/>
        <v>601.66999999999996</v>
      </c>
      <c r="M509" s="168">
        <v>601.66999999999996</v>
      </c>
      <c r="N509" s="148">
        <f t="shared" si="37"/>
        <v>0</v>
      </c>
    </row>
    <row r="510" spans="1:14" ht="12.75" customHeight="1" x14ac:dyDescent="0.2">
      <c r="A510" s="77"/>
      <c r="B510" s="85"/>
      <c r="C510" s="86">
        <v>632003</v>
      </c>
      <c r="D510" s="156">
        <v>111</v>
      </c>
      <c r="E510" s="87"/>
      <c r="F510" s="155" t="s">
        <v>168</v>
      </c>
      <c r="G510" s="88">
        <v>600</v>
      </c>
      <c r="H510" s="150">
        <v>620</v>
      </c>
      <c r="I510" s="124">
        <v>0</v>
      </c>
      <c r="J510" s="124"/>
      <c r="K510" s="124">
        <v>-69.790000000000006</v>
      </c>
      <c r="L510" s="150">
        <f t="shared" si="38"/>
        <v>550.21</v>
      </c>
      <c r="M510" s="168">
        <v>550.21</v>
      </c>
      <c r="N510" s="148">
        <f t="shared" si="37"/>
        <v>0</v>
      </c>
    </row>
    <row r="511" spans="1:14" ht="12.75" customHeight="1" x14ac:dyDescent="0.2">
      <c r="A511" s="77"/>
      <c r="B511" s="85"/>
      <c r="C511" s="86">
        <v>632004</v>
      </c>
      <c r="D511" s="156">
        <v>111</v>
      </c>
      <c r="E511" s="87"/>
      <c r="F511" s="155" t="s">
        <v>174</v>
      </c>
      <c r="G511" s="88">
        <v>290</v>
      </c>
      <c r="H511" s="150">
        <v>290</v>
      </c>
      <c r="I511" s="124"/>
      <c r="J511" s="124"/>
      <c r="K511" s="124">
        <v>-26</v>
      </c>
      <c r="L511" s="150">
        <f t="shared" si="38"/>
        <v>264</v>
      </c>
      <c r="M511" s="168">
        <v>264</v>
      </c>
      <c r="N511" s="148">
        <f t="shared" si="37"/>
        <v>0</v>
      </c>
    </row>
    <row r="512" spans="1:14" ht="12.75" customHeight="1" x14ac:dyDescent="0.2">
      <c r="A512" s="77"/>
      <c r="B512" s="85"/>
      <c r="C512" s="86">
        <v>633001</v>
      </c>
      <c r="D512" s="156">
        <v>111</v>
      </c>
      <c r="E512" s="87"/>
      <c r="F512" s="155" t="s">
        <v>486</v>
      </c>
      <c r="G512" s="88">
        <v>1600</v>
      </c>
      <c r="H512" s="150">
        <v>1600</v>
      </c>
      <c r="I512" s="124"/>
      <c r="J512" s="124"/>
      <c r="K512" s="124">
        <v>-435</v>
      </c>
      <c r="L512" s="150">
        <f t="shared" si="38"/>
        <v>1165</v>
      </c>
      <c r="M512" s="168">
        <v>1165</v>
      </c>
      <c r="N512" s="148">
        <f t="shared" si="37"/>
        <v>0</v>
      </c>
    </row>
    <row r="513" spans="1:14" ht="12.75" customHeight="1" x14ac:dyDescent="0.2">
      <c r="A513" s="77"/>
      <c r="B513" s="85"/>
      <c r="C513" s="86">
        <v>633002</v>
      </c>
      <c r="D513" s="86">
        <v>111</v>
      </c>
      <c r="E513" s="87"/>
      <c r="F513" s="155" t="s">
        <v>175</v>
      </c>
      <c r="G513" s="88">
        <v>1760</v>
      </c>
      <c r="H513" s="150">
        <v>1760</v>
      </c>
      <c r="I513" s="124"/>
      <c r="J513" s="124"/>
      <c r="K513" s="124">
        <v>2315.91</v>
      </c>
      <c r="L513" s="150">
        <f t="shared" si="38"/>
        <v>4075.91</v>
      </c>
      <c r="M513" s="168">
        <v>4075.91</v>
      </c>
      <c r="N513" s="148">
        <f t="shared" si="37"/>
        <v>0</v>
      </c>
    </row>
    <row r="514" spans="1:14" ht="12.75" customHeight="1" x14ac:dyDescent="0.2">
      <c r="A514" s="77"/>
      <c r="B514" s="85"/>
      <c r="C514" s="86">
        <v>633003</v>
      </c>
      <c r="D514" s="86">
        <v>111</v>
      </c>
      <c r="E514" s="87"/>
      <c r="F514" s="155" t="s">
        <v>502</v>
      </c>
      <c r="G514" s="88">
        <v>160</v>
      </c>
      <c r="H514" s="150">
        <v>160</v>
      </c>
      <c r="I514" s="124"/>
      <c r="J514" s="124"/>
      <c r="K514" s="124">
        <v>-160</v>
      </c>
      <c r="L514" s="150">
        <f t="shared" si="38"/>
        <v>0</v>
      </c>
      <c r="M514" s="168">
        <v>0</v>
      </c>
      <c r="N514" s="148">
        <f t="shared" si="37"/>
        <v>0</v>
      </c>
    </row>
    <row r="515" spans="1:14" ht="12.75" customHeight="1" x14ac:dyDescent="0.2">
      <c r="A515" s="77"/>
      <c r="B515" s="85"/>
      <c r="C515" s="86">
        <v>633004</v>
      </c>
      <c r="D515" s="86">
        <v>111</v>
      </c>
      <c r="E515" s="87"/>
      <c r="F515" s="155" t="s">
        <v>338</v>
      </c>
      <c r="G515" s="88">
        <v>160</v>
      </c>
      <c r="H515" s="150">
        <v>160</v>
      </c>
      <c r="I515" s="124"/>
      <c r="J515" s="124"/>
      <c r="K515" s="124">
        <v>293.73</v>
      </c>
      <c r="L515" s="150">
        <f t="shared" si="38"/>
        <v>453.73</v>
      </c>
      <c r="M515" s="168">
        <v>453.73</v>
      </c>
      <c r="N515" s="148">
        <f t="shared" si="37"/>
        <v>0</v>
      </c>
    </row>
    <row r="516" spans="1:14" ht="12.75" customHeight="1" x14ac:dyDescent="0.2">
      <c r="A516" s="77"/>
      <c r="B516" s="85"/>
      <c r="C516" s="86">
        <v>633006</v>
      </c>
      <c r="D516" s="86">
        <v>111</v>
      </c>
      <c r="E516" s="87"/>
      <c r="F516" s="155" t="s">
        <v>177</v>
      </c>
      <c r="G516" s="88">
        <v>1560</v>
      </c>
      <c r="H516" s="150">
        <v>1674.33</v>
      </c>
      <c r="I516" s="124">
        <v>0</v>
      </c>
      <c r="J516" s="124"/>
      <c r="K516" s="124">
        <v>-276.49</v>
      </c>
      <c r="L516" s="150">
        <f t="shared" si="38"/>
        <v>1397.84</v>
      </c>
      <c r="M516" s="168">
        <v>1397.84</v>
      </c>
      <c r="N516" s="148">
        <f t="shared" ref="N516:N547" si="39">L516-M516</f>
        <v>0</v>
      </c>
    </row>
    <row r="517" spans="1:14" ht="12.75" customHeight="1" x14ac:dyDescent="0.2">
      <c r="A517" s="77"/>
      <c r="B517" s="85"/>
      <c r="C517" s="86">
        <v>633009</v>
      </c>
      <c r="D517" s="86">
        <v>111</v>
      </c>
      <c r="E517" s="87"/>
      <c r="F517" s="155" t="s">
        <v>489</v>
      </c>
      <c r="G517" s="88">
        <v>2270</v>
      </c>
      <c r="H517" s="150">
        <v>2848.21</v>
      </c>
      <c r="I517" s="124">
        <v>0</v>
      </c>
      <c r="J517" s="124"/>
      <c r="K517" s="124">
        <v>-490.51</v>
      </c>
      <c r="L517" s="150">
        <f t="shared" si="38"/>
        <v>2357.6999999999998</v>
      </c>
      <c r="M517" s="168">
        <v>2357.6999999999998</v>
      </c>
      <c r="N517" s="148">
        <f t="shared" si="39"/>
        <v>0</v>
      </c>
    </row>
    <row r="518" spans="1:14" ht="12.75" customHeight="1" x14ac:dyDescent="0.2">
      <c r="A518" s="77"/>
      <c r="B518" s="85"/>
      <c r="C518" s="86">
        <v>633010</v>
      </c>
      <c r="D518" s="86">
        <v>111</v>
      </c>
      <c r="E518" s="87"/>
      <c r="F518" s="155" t="s">
        <v>192</v>
      </c>
      <c r="G518" s="88">
        <v>40</v>
      </c>
      <c r="H518" s="150">
        <v>40</v>
      </c>
      <c r="I518" s="124"/>
      <c r="J518" s="124"/>
      <c r="K518" s="124">
        <v>-35.6</v>
      </c>
      <c r="L518" s="150">
        <f t="shared" si="38"/>
        <v>4.3999999999999986</v>
      </c>
      <c r="M518" s="168">
        <v>4.4000000000000004</v>
      </c>
      <c r="N518" s="148">
        <f t="shared" si="39"/>
        <v>0</v>
      </c>
    </row>
    <row r="519" spans="1:14" ht="12.75" customHeight="1" x14ac:dyDescent="0.2">
      <c r="A519" s="77"/>
      <c r="B519" s="85"/>
      <c r="C519" s="86">
        <v>633011</v>
      </c>
      <c r="D519" s="86">
        <v>41</v>
      </c>
      <c r="E519" s="87"/>
      <c r="F519" s="155" t="s">
        <v>503</v>
      </c>
      <c r="G519" s="88">
        <v>0</v>
      </c>
      <c r="H519" s="150">
        <v>44.05</v>
      </c>
      <c r="I519" s="124"/>
      <c r="J519" s="124"/>
      <c r="K519" s="124">
        <v>-44.05</v>
      </c>
      <c r="L519" s="150">
        <f t="shared" si="38"/>
        <v>0</v>
      </c>
      <c r="M519" s="168">
        <v>0</v>
      </c>
      <c r="N519" s="148">
        <f t="shared" si="39"/>
        <v>0</v>
      </c>
    </row>
    <row r="520" spans="1:14" ht="12.75" customHeight="1" x14ac:dyDescent="0.2">
      <c r="A520" s="77"/>
      <c r="B520" s="85"/>
      <c r="C520" s="86">
        <v>633013</v>
      </c>
      <c r="D520" s="86">
        <v>111</v>
      </c>
      <c r="E520" s="87"/>
      <c r="F520" s="155" t="s">
        <v>194</v>
      </c>
      <c r="G520" s="88">
        <v>0</v>
      </c>
      <c r="H520" s="150">
        <v>920</v>
      </c>
      <c r="I520" s="124">
        <v>0</v>
      </c>
      <c r="J520" s="124"/>
      <c r="K520" s="124">
        <v>-525.66999999999996</v>
      </c>
      <c r="L520" s="150">
        <f t="shared" si="38"/>
        <v>394.33000000000004</v>
      </c>
      <c r="M520" s="168">
        <v>394.33</v>
      </c>
      <c r="N520" s="148">
        <f t="shared" si="39"/>
        <v>0</v>
      </c>
    </row>
    <row r="521" spans="1:14" ht="12.75" customHeight="1" x14ac:dyDescent="0.2">
      <c r="A521" s="77"/>
      <c r="B521" s="85"/>
      <c r="C521" s="86">
        <v>633015</v>
      </c>
      <c r="D521" s="86">
        <v>111</v>
      </c>
      <c r="E521" s="87"/>
      <c r="F521" s="155" t="s">
        <v>316</v>
      </c>
      <c r="G521" s="88">
        <v>40</v>
      </c>
      <c r="H521" s="150">
        <v>40</v>
      </c>
      <c r="I521" s="124"/>
      <c r="J521" s="124"/>
      <c r="K521" s="124">
        <v>-13.35</v>
      </c>
      <c r="L521" s="150">
        <f t="shared" si="38"/>
        <v>26.65</v>
      </c>
      <c r="M521" s="168">
        <v>26.65</v>
      </c>
      <c r="N521" s="148">
        <f t="shared" si="39"/>
        <v>0</v>
      </c>
    </row>
    <row r="522" spans="1:14" s="165" customFormat="1" ht="12.75" customHeight="1" x14ac:dyDescent="0.2">
      <c r="A522" s="159"/>
      <c r="B522" s="160"/>
      <c r="C522" s="161">
        <v>633016</v>
      </c>
      <c r="D522" s="161">
        <v>111</v>
      </c>
      <c r="E522" s="162"/>
      <c r="F522" s="163" t="s">
        <v>197</v>
      </c>
      <c r="G522" s="124">
        <v>160</v>
      </c>
      <c r="H522" s="164">
        <v>0</v>
      </c>
      <c r="I522" s="124"/>
      <c r="J522" s="124"/>
      <c r="K522" s="124"/>
      <c r="L522" s="164">
        <f t="shared" si="38"/>
        <v>0</v>
      </c>
      <c r="M522" s="169">
        <v>0</v>
      </c>
      <c r="N522" s="244">
        <f t="shared" si="39"/>
        <v>0</v>
      </c>
    </row>
    <row r="523" spans="1:14" ht="12.75" customHeight="1" x14ac:dyDescent="0.2">
      <c r="A523" s="77"/>
      <c r="B523" s="85"/>
      <c r="C523" s="86">
        <v>633016</v>
      </c>
      <c r="D523" s="86">
        <v>41</v>
      </c>
      <c r="E523" s="87"/>
      <c r="F523" s="155" t="s">
        <v>197</v>
      </c>
      <c r="G523" s="88">
        <v>0</v>
      </c>
      <c r="H523" s="150">
        <v>620</v>
      </c>
      <c r="I523" s="124"/>
      <c r="J523" s="124"/>
      <c r="K523" s="124">
        <v>-185.34</v>
      </c>
      <c r="L523" s="150">
        <f t="shared" si="38"/>
        <v>434.65999999999997</v>
      </c>
      <c r="M523" s="168">
        <v>434.66</v>
      </c>
      <c r="N523" s="148">
        <f t="shared" si="39"/>
        <v>0</v>
      </c>
    </row>
    <row r="524" spans="1:14" ht="12.75" customHeight="1" x14ac:dyDescent="0.2">
      <c r="A524" s="77"/>
      <c r="B524" s="85"/>
      <c r="C524" s="86">
        <v>633019</v>
      </c>
      <c r="D524" s="86">
        <v>111</v>
      </c>
      <c r="E524" s="87"/>
      <c r="F524" s="155" t="s">
        <v>174</v>
      </c>
      <c r="G524" s="88">
        <v>0</v>
      </c>
      <c r="H524" s="150">
        <v>0</v>
      </c>
      <c r="I524" s="124"/>
      <c r="J524" s="124"/>
      <c r="K524" s="124">
        <v>305.7</v>
      </c>
      <c r="L524" s="150">
        <f t="shared" si="38"/>
        <v>305.7</v>
      </c>
      <c r="M524" s="168">
        <v>305.7</v>
      </c>
      <c r="N524" s="148">
        <f t="shared" si="39"/>
        <v>0</v>
      </c>
    </row>
    <row r="525" spans="1:14" ht="12.75" customHeight="1" x14ac:dyDescent="0.2">
      <c r="A525" s="77"/>
      <c r="B525" s="85"/>
      <c r="C525" s="86">
        <v>634004</v>
      </c>
      <c r="D525" s="86">
        <v>41</v>
      </c>
      <c r="E525" s="87"/>
      <c r="F525" s="155" t="s">
        <v>559</v>
      </c>
      <c r="G525" s="88">
        <v>0</v>
      </c>
      <c r="H525" s="150">
        <v>50</v>
      </c>
      <c r="I525" s="124">
        <v>0</v>
      </c>
      <c r="J525" s="124"/>
      <c r="K525" s="124"/>
      <c r="L525" s="150">
        <f t="shared" si="38"/>
        <v>50</v>
      </c>
      <c r="M525" s="168">
        <v>50</v>
      </c>
      <c r="N525" s="148">
        <f t="shared" si="39"/>
        <v>0</v>
      </c>
    </row>
    <row r="526" spans="1:14" ht="12.75" customHeight="1" x14ac:dyDescent="0.2">
      <c r="A526" s="77"/>
      <c r="B526" s="85"/>
      <c r="C526" s="86">
        <v>635001</v>
      </c>
      <c r="D526" s="86">
        <v>111</v>
      </c>
      <c r="E526" s="87"/>
      <c r="F526" s="155" t="s">
        <v>490</v>
      </c>
      <c r="G526" s="88">
        <v>240</v>
      </c>
      <c r="H526" s="150">
        <v>640</v>
      </c>
      <c r="I526" s="124"/>
      <c r="J526" s="124"/>
      <c r="K526" s="124">
        <v>2280.4499999999998</v>
      </c>
      <c r="L526" s="150">
        <f t="shared" si="38"/>
        <v>2920.45</v>
      </c>
      <c r="M526" s="168">
        <v>2920.45</v>
      </c>
      <c r="N526" s="148">
        <f t="shared" si="39"/>
        <v>0</v>
      </c>
    </row>
    <row r="527" spans="1:14" ht="12.75" customHeight="1" x14ac:dyDescent="0.2">
      <c r="A527" s="77"/>
      <c r="B527" s="85"/>
      <c r="C527" s="86">
        <v>635002</v>
      </c>
      <c r="D527" s="86">
        <v>111</v>
      </c>
      <c r="E527" s="87"/>
      <c r="F527" s="155" t="s">
        <v>478</v>
      </c>
      <c r="G527" s="88">
        <v>400</v>
      </c>
      <c r="H527" s="150">
        <v>400</v>
      </c>
      <c r="I527" s="124"/>
      <c r="J527" s="124"/>
      <c r="K527" s="124">
        <v>-277.76</v>
      </c>
      <c r="L527" s="150">
        <f t="shared" si="38"/>
        <v>122.24000000000001</v>
      </c>
      <c r="M527" s="168">
        <v>122.24</v>
      </c>
      <c r="N527" s="148">
        <f t="shared" si="39"/>
        <v>0</v>
      </c>
    </row>
    <row r="528" spans="1:14" ht="12.75" customHeight="1" x14ac:dyDescent="0.2">
      <c r="A528" s="77"/>
      <c r="B528" s="85"/>
      <c r="C528" s="86">
        <v>635004</v>
      </c>
      <c r="D528" s="86">
        <v>111</v>
      </c>
      <c r="E528" s="87"/>
      <c r="F528" s="155" t="s">
        <v>479</v>
      </c>
      <c r="G528" s="88">
        <v>320</v>
      </c>
      <c r="H528" s="150">
        <v>320</v>
      </c>
      <c r="I528" s="124"/>
      <c r="J528" s="124"/>
      <c r="K528" s="124">
        <v>241.58</v>
      </c>
      <c r="L528" s="150">
        <f t="shared" si="38"/>
        <v>561.58000000000004</v>
      </c>
      <c r="M528" s="168">
        <v>561.58000000000004</v>
      </c>
      <c r="N528" s="148">
        <f t="shared" si="39"/>
        <v>0</v>
      </c>
    </row>
    <row r="529" spans="1:14" ht="12.75" customHeight="1" x14ac:dyDescent="0.2">
      <c r="A529" s="77"/>
      <c r="B529" s="85"/>
      <c r="C529" s="86">
        <v>635006</v>
      </c>
      <c r="D529" s="86">
        <v>111</v>
      </c>
      <c r="E529" s="87"/>
      <c r="F529" s="155" t="s">
        <v>480</v>
      </c>
      <c r="G529" s="88">
        <v>21460</v>
      </c>
      <c r="H529" s="150">
        <v>21765</v>
      </c>
      <c r="I529" s="124">
        <v>0</v>
      </c>
      <c r="J529" s="124"/>
      <c r="K529" s="124">
        <v>-2508.4299999999998</v>
      </c>
      <c r="L529" s="150">
        <f t="shared" si="38"/>
        <v>19256.57</v>
      </c>
      <c r="M529" s="168">
        <v>13070.36</v>
      </c>
      <c r="N529" s="148">
        <f t="shared" si="39"/>
        <v>6186.2099999999991</v>
      </c>
    </row>
    <row r="530" spans="1:14" ht="12.75" customHeight="1" x14ac:dyDescent="0.2">
      <c r="A530" s="77"/>
      <c r="B530" s="85"/>
      <c r="C530" s="86">
        <v>635006</v>
      </c>
      <c r="D530" s="156" t="s">
        <v>485</v>
      </c>
      <c r="E530" s="87"/>
      <c r="F530" s="155" t="s">
        <v>480</v>
      </c>
      <c r="G530" s="88">
        <v>0</v>
      </c>
      <c r="H530" s="150">
        <v>2994</v>
      </c>
      <c r="I530" s="124"/>
      <c r="J530" s="124"/>
      <c r="K530" s="124"/>
      <c r="L530" s="150">
        <f t="shared" si="38"/>
        <v>2994</v>
      </c>
      <c r="M530" s="168">
        <v>2994</v>
      </c>
      <c r="N530" s="148">
        <f t="shared" si="39"/>
        <v>0</v>
      </c>
    </row>
    <row r="531" spans="1:14" ht="12.75" customHeight="1" x14ac:dyDescent="0.2">
      <c r="A531" s="77"/>
      <c r="B531" s="85"/>
      <c r="C531" s="86">
        <v>635006</v>
      </c>
      <c r="D531" s="86">
        <v>41</v>
      </c>
      <c r="E531" s="87"/>
      <c r="F531" s="155" t="s">
        <v>480</v>
      </c>
      <c r="G531" s="88">
        <v>0</v>
      </c>
      <c r="H531" s="150">
        <v>2403.75</v>
      </c>
      <c r="I531" s="124">
        <v>0</v>
      </c>
      <c r="J531" s="124"/>
      <c r="K531" s="124">
        <v>184.85</v>
      </c>
      <c r="L531" s="150">
        <f t="shared" si="38"/>
        <v>2588.6</v>
      </c>
      <c r="M531" s="168">
        <v>2588.6</v>
      </c>
      <c r="N531" s="148">
        <f t="shared" si="39"/>
        <v>0</v>
      </c>
    </row>
    <row r="532" spans="1:14" ht="12.75" customHeight="1" x14ac:dyDescent="0.2">
      <c r="A532" s="77"/>
      <c r="B532" s="85"/>
      <c r="C532" s="86">
        <v>637001</v>
      </c>
      <c r="D532" s="86">
        <v>111</v>
      </c>
      <c r="E532" s="87"/>
      <c r="F532" s="155" t="s">
        <v>218</v>
      </c>
      <c r="G532" s="88">
        <v>200</v>
      </c>
      <c r="H532" s="150">
        <v>300</v>
      </c>
      <c r="I532" s="124">
        <v>0</v>
      </c>
      <c r="J532" s="124"/>
      <c r="K532" s="124">
        <v>372</v>
      </c>
      <c r="L532" s="150">
        <f t="shared" si="38"/>
        <v>672</v>
      </c>
      <c r="M532" s="168">
        <v>672</v>
      </c>
      <c r="N532" s="148">
        <f t="shared" si="39"/>
        <v>0</v>
      </c>
    </row>
    <row r="533" spans="1:14" ht="12.75" customHeight="1" x14ac:dyDescent="0.2">
      <c r="A533" s="77"/>
      <c r="B533" s="85"/>
      <c r="C533" s="86">
        <v>637001</v>
      </c>
      <c r="D533" s="86" t="s">
        <v>592</v>
      </c>
      <c r="E533" s="87"/>
      <c r="F533" s="155" t="s">
        <v>218</v>
      </c>
      <c r="G533" s="88">
        <v>0</v>
      </c>
      <c r="H533" s="150">
        <v>0</v>
      </c>
      <c r="I533" s="124"/>
      <c r="J533" s="124"/>
      <c r="K533" s="124">
        <v>210.81</v>
      </c>
      <c r="L533" s="150">
        <f>SUM(H533:K533)</f>
        <v>210.81</v>
      </c>
      <c r="M533" s="168">
        <v>210.81</v>
      </c>
      <c r="N533" s="148">
        <f t="shared" si="39"/>
        <v>0</v>
      </c>
    </row>
    <row r="534" spans="1:14" ht="12.75" customHeight="1" x14ac:dyDescent="0.2">
      <c r="A534" s="77"/>
      <c r="B534" s="85"/>
      <c r="C534" s="86">
        <v>637001</v>
      </c>
      <c r="D534" s="86" t="s">
        <v>593</v>
      </c>
      <c r="E534" s="87"/>
      <c r="F534" s="155" t="s">
        <v>218</v>
      </c>
      <c r="G534" s="88">
        <v>0</v>
      </c>
      <c r="H534" s="150">
        <v>0</v>
      </c>
      <c r="I534" s="124"/>
      <c r="J534" s="124"/>
      <c r="K534" s="124">
        <v>37.200000000000003</v>
      </c>
      <c r="L534" s="150">
        <f>SUM(H534:K534)</f>
        <v>37.200000000000003</v>
      </c>
      <c r="M534" s="168">
        <v>37.200000000000003</v>
      </c>
      <c r="N534" s="148">
        <f t="shared" si="39"/>
        <v>0</v>
      </c>
    </row>
    <row r="535" spans="1:14" ht="12.75" customHeight="1" x14ac:dyDescent="0.2">
      <c r="A535" s="77"/>
      <c r="B535" s="85"/>
      <c r="C535" s="86" t="s">
        <v>596</v>
      </c>
      <c r="D535" s="86" t="s">
        <v>555</v>
      </c>
      <c r="E535" s="87"/>
      <c r="F535" s="155" t="s">
        <v>218</v>
      </c>
      <c r="G535" s="88">
        <v>0</v>
      </c>
      <c r="H535" s="150">
        <v>0</v>
      </c>
      <c r="I535" s="124"/>
      <c r="J535" s="124"/>
      <c r="K535" s="124">
        <v>71.989999999999995</v>
      </c>
      <c r="L535" s="150">
        <f>SUM(H535:K535)</f>
        <v>71.989999999999995</v>
      </c>
      <c r="M535" s="168">
        <v>71.989999999999995</v>
      </c>
      <c r="N535" s="148">
        <f t="shared" si="39"/>
        <v>0</v>
      </c>
    </row>
    <row r="536" spans="1:14" ht="12.75" customHeight="1" x14ac:dyDescent="0.2">
      <c r="A536" s="77"/>
      <c r="B536" s="85"/>
      <c r="C536" s="86">
        <v>637001</v>
      </c>
      <c r="D536" s="86">
        <v>41</v>
      </c>
      <c r="E536" s="87"/>
      <c r="F536" s="155" t="s">
        <v>218</v>
      </c>
      <c r="G536" s="88">
        <v>0</v>
      </c>
      <c r="H536" s="150">
        <v>122.25</v>
      </c>
      <c r="I536" s="124">
        <v>0</v>
      </c>
      <c r="J536" s="124"/>
      <c r="K536" s="124"/>
      <c r="L536" s="150">
        <f t="shared" si="38"/>
        <v>122.25</v>
      </c>
      <c r="M536" s="168">
        <v>122.25</v>
      </c>
      <c r="N536" s="148">
        <f t="shared" si="39"/>
        <v>0</v>
      </c>
    </row>
    <row r="537" spans="1:14" ht="12.75" customHeight="1" x14ac:dyDescent="0.2">
      <c r="A537" s="77"/>
      <c r="B537" s="85"/>
      <c r="C537" s="86">
        <v>637002</v>
      </c>
      <c r="D537" s="86">
        <v>41</v>
      </c>
      <c r="E537" s="87"/>
      <c r="F537" s="155" t="s">
        <v>560</v>
      </c>
      <c r="G537" s="88">
        <v>0</v>
      </c>
      <c r="H537" s="150">
        <v>24</v>
      </c>
      <c r="I537" s="124">
        <v>0</v>
      </c>
      <c r="J537" s="124"/>
      <c r="K537" s="124"/>
      <c r="L537" s="150">
        <f t="shared" si="38"/>
        <v>24</v>
      </c>
      <c r="M537" s="168">
        <v>24</v>
      </c>
      <c r="N537" s="148">
        <f t="shared" si="39"/>
        <v>0</v>
      </c>
    </row>
    <row r="538" spans="1:14" ht="12.75" customHeight="1" x14ac:dyDescent="0.2">
      <c r="A538" s="77"/>
      <c r="B538" s="85"/>
      <c r="C538" s="86">
        <v>637004</v>
      </c>
      <c r="D538" s="86">
        <v>111</v>
      </c>
      <c r="E538" s="87"/>
      <c r="F538" s="155" t="s">
        <v>302</v>
      </c>
      <c r="G538" s="88">
        <v>668</v>
      </c>
      <c r="H538" s="150">
        <v>668</v>
      </c>
      <c r="I538" s="124"/>
      <c r="J538" s="124"/>
      <c r="K538" s="124">
        <v>-252.72</v>
      </c>
      <c r="L538" s="150">
        <f t="shared" si="38"/>
        <v>415.28</v>
      </c>
      <c r="M538" s="168">
        <v>415.28</v>
      </c>
      <c r="N538" s="148">
        <f t="shared" si="39"/>
        <v>0</v>
      </c>
    </row>
    <row r="539" spans="1:14" ht="12.75" customHeight="1" x14ac:dyDescent="0.2">
      <c r="A539" s="77"/>
      <c r="B539" s="85"/>
      <c r="C539" s="86">
        <v>637004</v>
      </c>
      <c r="D539" s="86">
        <v>41</v>
      </c>
      <c r="E539" s="87"/>
      <c r="F539" s="155" t="s">
        <v>302</v>
      </c>
      <c r="G539" s="88">
        <v>0</v>
      </c>
      <c r="H539" s="150">
        <v>0</v>
      </c>
      <c r="I539" s="124"/>
      <c r="J539" s="124"/>
      <c r="K539" s="124">
        <v>133.78</v>
      </c>
      <c r="L539" s="150">
        <f t="shared" si="38"/>
        <v>133.78</v>
      </c>
      <c r="M539" s="168">
        <v>133.78</v>
      </c>
      <c r="N539" s="148">
        <f t="shared" si="39"/>
        <v>0</v>
      </c>
    </row>
    <row r="540" spans="1:14" ht="12.75" customHeight="1" x14ac:dyDescent="0.2">
      <c r="A540" s="77"/>
      <c r="B540" s="85"/>
      <c r="C540" s="86">
        <v>637005</v>
      </c>
      <c r="D540" s="86">
        <v>111</v>
      </c>
      <c r="E540" s="87"/>
      <c r="F540" s="155" t="s">
        <v>226</v>
      </c>
      <c r="G540" s="88">
        <v>920</v>
      </c>
      <c r="H540" s="150">
        <v>0</v>
      </c>
      <c r="I540" s="124">
        <v>0</v>
      </c>
      <c r="J540" s="124"/>
      <c r="K540" s="124"/>
      <c r="L540" s="150">
        <f t="shared" si="38"/>
        <v>0</v>
      </c>
      <c r="M540" s="168">
        <v>0</v>
      </c>
      <c r="N540" s="148">
        <f t="shared" si="39"/>
        <v>0</v>
      </c>
    </row>
    <row r="541" spans="1:14" ht="12.75" customHeight="1" x14ac:dyDescent="0.2">
      <c r="A541" s="77"/>
      <c r="B541" s="85"/>
      <c r="C541" s="86">
        <v>637006</v>
      </c>
      <c r="D541" s="86">
        <v>111</v>
      </c>
      <c r="E541" s="87"/>
      <c r="F541" s="155" t="s">
        <v>553</v>
      </c>
      <c r="G541" s="88">
        <v>0</v>
      </c>
      <c r="H541" s="150">
        <v>12</v>
      </c>
      <c r="I541" s="124">
        <v>0</v>
      </c>
      <c r="J541" s="124"/>
      <c r="K541" s="124"/>
      <c r="L541" s="150">
        <f>SUM(H541:K541)</f>
        <v>12</v>
      </c>
      <c r="M541" s="168">
        <v>12</v>
      </c>
      <c r="N541" s="148">
        <f t="shared" si="39"/>
        <v>0</v>
      </c>
    </row>
    <row r="542" spans="1:14" ht="12.75" customHeight="1" x14ac:dyDescent="0.2">
      <c r="A542" s="77"/>
      <c r="B542" s="85"/>
      <c r="C542" s="86">
        <v>637012</v>
      </c>
      <c r="D542" s="86">
        <v>111</v>
      </c>
      <c r="E542" s="87"/>
      <c r="F542" s="155" t="s">
        <v>494</v>
      </c>
      <c r="G542" s="88">
        <v>200</v>
      </c>
      <c r="H542" s="150">
        <v>200</v>
      </c>
      <c r="I542" s="124"/>
      <c r="J542" s="124"/>
      <c r="K542" s="124">
        <v>-4.5999999999999996</v>
      </c>
      <c r="L542" s="150">
        <f t="shared" ref="L542:L550" si="40">SUM(H542:K542)</f>
        <v>195.4</v>
      </c>
      <c r="M542" s="168">
        <v>195.4</v>
      </c>
      <c r="N542" s="148">
        <f t="shared" si="39"/>
        <v>0</v>
      </c>
    </row>
    <row r="543" spans="1:14" ht="12.75" customHeight="1" x14ac:dyDescent="0.2">
      <c r="A543" s="77"/>
      <c r="B543" s="85"/>
      <c r="C543" s="86">
        <v>637004</v>
      </c>
      <c r="D543" s="86">
        <v>111</v>
      </c>
      <c r="E543" s="87"/>
      <c r="F543" s="155" t="s">
        <v>482</v>
      </c>
      <c r="G543" s="88">
        <v>3200</v>
      </c>
      <c r="H543" s="150">
        <v>3200</v>
      </c>
      <c r="I543" s="124"/>
      <c r="J543" s="124"/>
      <c r="K543" s="124">
        <v>-317.43</v>
      </c>
      <c r="L543" s="150">
        <f t="shared" si="40"/>
        <v>2882.57</v>
      </c>
      <c r="M543" s="168">
        <v>2882.57</v>
      </c>
      <c r="N543" s="148">
        <f t="shared" si="39"/>
        <v>0</v>
      </c>
    </row>
    <row r="544" spans="1:14" ht="12.75" customHeight="1" x14ac:dyDescent="0.2">
      <c r="A544" s="77"/>
      <c r="B544" s="85"/>
      <c r="C544" s="86">
        <v>637015</v>
      </c>
      <c r="D544" s="86">
        <v>111</v>
      </c>
      <c r="E544" s="87"/>
      <c r="F544" s="155" t="s">
        <v>232</v>
      </c>
      <c r="G544" s="88">
        <v>110</v>
      </c>
      <c r="H544" s="150">
        <v>110</v>
      </c>
      <c r="I544" s="124"/>
      <c r="J544" s="124"/>
      <c r="K544" s="124">
        <v>-110</v>
      </c>
      <c r="L544" s="150">
        <f t="shared" si="40"/>
        <v>0</v>
      </c>
      <c r="M544" s="168">
        <v>0</v>
      </c>
      <c r="N544" s="148">
        <f t="shared" si="39"/>
        <v>0</v>
      </c>
    </row>
    <row r="545" spans="1:14" ht="12.75" customHeight="1" x14ac:dyDescent="0.2">
      <c r="A545" s="77"/>
      <c r="B545" s="85"/>
      <c r="C545" s="86">
        <v>637015</v>
      </c>
      <c r="D545" s="86">
        <v>41</v>
      </c>
      <c r="E545" s="87"/>
      <c r="F545" s="155" t="s">
        <v>232</v>
      </c>
      <c r="G545" s="88">
        <v>0</v>
      </c>
      <c r="H545" s="150">
        <v>0</v>
      </c>
      <c r="I545" s="124"/>
      <c r="J545" s="124"/>
      <c r="K545" s="124">
        <v>37.64</v>
      </c>
      <c r="L545" s="150">
        <f t="shared" si="40"/>
        <v>37.64</v>
      </c>
      <c r="M545" s="168">
        <v>37.64</v>
      </c>
      <c r="N545" s="148">
        <f t="shared" si="39"/>
        <v>0</v>
      </c>
    </row>
    <row r="546" spans="1:14" ht="12.75" customHeight="1" x14ac:dyDescent="0.2">
      <c r="A546" s="77"/>
      <c r="B546" s="85"/>
      <c r="C546" s="86">
        <v>637016</v>
      </c>
      <c r="D546" s="86">
        <v>111</v>
      </c>
      <c r="E546" s="87"/>
      <c r="F546" s="155" t="s">
        <v>234</v>
      </c>
      <c r="G546" s="88">
        <v>1200</v>
      </c>
      <c r="H546" s="150">
        <v>1200</v>
      </c>
      <c r="I546" s="124"/>
      <c r="J546" s="124"/>
      <c r="K546" s="124">
        <v>155.32</v>
      </c>
      <c r="L546" s="150">
        <f t="shared" si="40"/>
        <v>1355.32</v>
      </c>
      <c r="M546" s="168">
        <v>1355.32</v>
      </c>
      <c r="N546" s="148">
        <f t="shared" si="39"/>
        <v>0</v>
      </c>
    </row>
    <row r="547" spans="1:14" ht="12.75" customHeight="1" x14ac:dyDescent="0.2">
      <c r="A547" s="77"/>
      <c r="B547" s="85"/>
      <c r="C547" s="86">
        <v>637027</v>
      </c>
      <c r="D547" s="86">
        <v>111</v>
      </c>
      <c r="E547" s="87"/>
      <c r="F547" s="155" t="s">
        <v>415</v>
      </c>
      <c r="G547" s="88">
        <v>1200</v>
      </c>
      <c r="H547" s="150">
        <v>1200</v>
      </c>
      <c r="I547" s="124"/>
      <c r="J547" s="124"/>
      <c r="K547" s="124">
        <v>-125.2</v>
      </c>
      <c r="L547" s="150">
        <f t="shared" si="40"/>
        <v>1074.8</v>
      </c>
      <c r="M547" s="168">
        <v>1074.8</v>
      </c>
      <c r="N547" s="148">
        <f t="shared" si="39"/>
        <v>0</v>
      </c>
    </row>
    <row r="548" spans="1:14" ht="12.75" customHeight="1" x14ac:dyDescent="0.2">
      <c r="A548" s="77"/>
      <c r="B548" s="85"/>
      <c r="C548" s="86">
        <v>642014</v>
      </c>
      <c r="D548" s="86">
        <v>111</v>
      </c>
      <c r="E548" s="87"/>
      <c r="F548" s="155" t="s">
        <v>504</v>
      </c>
      <c r="G548" s="88">
        <v>7030</v>
      </c>
      <c r="H548" s="150">
        <v>4626</v>
      </c>
      <c r="I548" s="124"/>
      <c r="J548" s="124"/>
      <c r="K548" s="124">
        <v>2727</v>
      </c>
      <c r="L548" s="150">
        <f t="shared" si="40"/>
        <v>7353</v>
      </c>
      <c r="M548" s="168">
        <v>7062.21</v>
      </c>
      <c r="N548" s="148">
        <f>L548-M548</f>
        <v>290.78999999999996</v>
      </c>
    </row>
    <row r="549" spans="1:14" ht="12.75" customHeight="1" x14ac:dyDescent="0.2">
      <c r="A549" s="77"/>
      <c r="B549" s="85"/>
      <c r="C549" s="86">
        <v>642014</v>
      </c>
      <c r="D549" s="156" t="s">
        <v>485</v>
      </c>
      <c r="E549" s="87"/>
      <c r="F549" s="155" t="s">
        <v>504</v>
      </c>
      <c r="G549" s="88">
        <v>0</v>
      </c>
      <c r="H549" s="150">
        <v>289.55</v>
      </c>
      <c r="I549" s="124"/>
      <c r="J549" s="124"/>
      <c r="K549" s="124"/>
      <c r="L549" s="150">
        <f t="shared" si="40"/>
        <v>289.55</v>
      </c>
      <c r="M549" s="168">
        <v>289.55</v>
      </c>
      <c r="N549" s="148">
        <f>L549-M549</f>
        <v>0</v>
      </c>
    </row>
    <row r="550" spans="1:14" ht="12.75" customHeight="1" thickBot="1" x14ac:dyDescent="0.25">
      <c r="A550" s="77"/>
      <c r="B550" s="85"/>
      <c r="C550" s="86">
        <v>642015</v>
      </c>
      <c r="D550" s="156">
        <v>111</v>
      </c>
      <c r="E550" s="87"/>
      <c r="F550" s="155" t="s">
        <v>483</v>
      </c>
      <c r="G550" s="88">
        <v>480</v>
      </c>
      <c r="H550" s="150">
        <v>480</v>
      </c>
      <c r="I550" s="124"/>
      <c r="J550" s="124"/>
      <c r="K550" s="124">
        <v>66.790000000000006</v>
      </c>
      <c r="L550" s="150">
        <f t="shared" si="40"/>
        <v>546.79</v>
      </c>
      <c r="M550" s="168">
        <v>546.79</v>
      </c>
      <c r="N550" s="155">
        <f>L550-M550</f>
        <v>0</v>
      </c>
    </row>
    <row r="551" spans="1:14" ht="12.75" customHeight="1" thickBot="1" x14ac:dyDescent="0.25">
      <c r="A551" s="139"/>
      <c r="B551" s="140" t="s">
        <v>526</v>
      </c>
      <c r="C551" s="140"/>
      <c r="D551" s="140"/>
      <c r="E551" s="141"/>
      <c r="F551" s="147" t="s">
        <v>421</v>
      </c>
      <c r="G551" s="142">
        <f>SUM(G484:G550)</f>
        <v>246110</v>
      </c>
      <c r="H551" s="143">
        <f>SUM(H484:H550)</f>
        <v>264242.40999999997</v>
      </c>
      <c r="I551" s="144">
        <f>SUM(I484:I550)</f>
        <v>0</v>
      </c>
      <c r="J551" s="144"/>
      <c r="K551" s="144">
        <f>SUM(K484:K550)</f>
        <v>9711.25</v>
      </c>
      <c r="L551" s="143">
        <f>SUM(L484:L550)</f>
        <v>273953.65999999997</v>
      </c>
      <c r="M551" s="145">
        <f>SUM(M484:M550)</f>
        <v>267476.66000000003</v>
      </c>
      <c r="N551" s="210">
        <f>SUM(N484:N550)</f>
        <v>6476.9999999999991</v>
      </c>
    </row>
    <row r="552" spans="1:14" ht="12.75" customHeight="1" x14ac:dyDescent="0.2">
      <c r="A552" s="16"/>
      <c r="B552" s="157" t="s">
        <v>505</v>
      </c>
      <c r="C552" s="16"/>
      <c r="D552" s="16"/>
      <c r="E552" s="17"/>
      <c r="F552" s="18" t="s">
        <v>423</v>
      </c>
      <c r="G552" s="99">
        <v>0</v>
      </c>
      <c r="H552" s="19">
        <f>D552+(D552*0.04)</f>
        <v>0</v>
      </c>
      <c r="I552" s="117"/>
      <c r="J552" s="117"/>
      <c r="K552" s="117"/>
      <c r="L552" s="19">
        <f>G552+(G552*0.04)</f>
        <v>0</v>
      </c>
      <c r="M552" s="200">
        <f>L552+(L552*0.04)</f>
        <v>0</v>
      </c>
      <c r="N552" s="240"/>
    </row>
    <row r="553" spans="1:14" ht="12.75" customHeight="1" x14ac:dyDescent="0.2">
      <c r="A553" s="9"/>
      <c r="B553" s="9"/>
      <c r="C553" s="22">
        <v>611</v>
      </c>
      <c r="D553" s="9" t="s">
        <v>11</v>
      </c>
      <c r="E553" s="10"/>
      <c r="F553" s="11" t="s">
        <v>137</v>
      </c>
      <c r="G553" s="100">
        <v>7250</v>
      </c>
      <c r="H553" s="3">
        <v>7730</v>
      </c>
      <c r="K553" s="118">
        <v>-787.84</v>
      </c>
      <c r="L553" s="3">
        <f t="shared" ref="L553:L569" si="41">SUM(H553:K553)</f>
        <v>6942.16</v>
      </c>
      <c r="M553" s="214">
        <v>6942.16</v>
      </c>
      <c r="N553" s="148">
        <f t="shared" ref="N553:N569" si="42">L553-M553</f>
        <v>0</v>
      </c>
    </row>
    <row r="554" spans="1:14" ht="12.75" customHeight="1" x14ac:dyDescent="0.2">
      <c r="A554" s="9"/>
      <c r="B554" s="9"/>
      <c r="C554" s="22">
        <v>614</v>
      </c>
      <c r="D554" s="22">
        <v>41</v>
      </c>
      <c r="E554" s="10"/>
      <c r="F554" s="11" t="s">
        <v>141</v>
      </c>
      <c r="G554" s="101">
        <v>200</v>
      </c>
      <c r="H554" s="28">
        <v>200</v>
      </c>
      <c r="I554" s="119"/>
      <c r="J554" s="119"/>
      <c r="K554" s="119">
        <v>-100</v>
      </c>
      <c r="L554" s="28">
        <f t="shared" si="41"/>
        <v>100</v>
      </c>
      <c r="M554" s="217">
        <v>100</v>
      </c>
      <c r="N554" s="148">
        <f t="shared" si="42"/>
        <v>0</v>
      </c>
    </row>
    <row r="555" spans="1:14" ht="12.75" customHeight="1" x14ac:dyDescent="0.2">
      <c r="A555" s="9"/>
      <c r="B555" s="9"/>
      <c r="C555" s="22">
        <v>621</v>
      </c>
      <c r="D555" s="22">
        <v>41</v>
      </c>
      <c r="E555" s="10"/>
      <c r="F555" s="11" t="s">
        <v>280</v>
      </c>
      <c r="G555" s="101">
        <v>300</v>
      </c>
      <c r="H555" s="28">
        <v>300</v>
      </c>
      <c r="I555" s="119"/>
      <c r="J555" s="119"/>
      <c r="K555" s="119">
        <v>-48.52</v>
      </c>
      <c r="L555" s="28">
        <f t="shared" si="41"/>
        <v>251.48</v>
      </c>
      <c r="M555" s="217">
        <v>251.48</v>
      </c>
      <c r="N555" s="148">
        <f t="shared" si="42"/>
        <v>0</v>
      </c>
    </row>
    <row r="556" spans="1:14" ht="12.75" customHeight="1" x14ac:dyDescent="0.2">
      <c r="A556" s="9"/>
      <c r="B556" s="9"/>
      <c r="C556" s="22">
        <v>623</v>
      </c>
      <c r="D556" s="22">
        <v>41</v>
      </c>
      <c r="E556" s="10"/>
      <c r="F556" s="11" t="s">
        <v>146</v>
      </c>
      <c r="G556" s="101">
        <v>450</v>
      </c>
      <c r="H556" s="28">
        <v>490</v>
      </c>
      <c r="I556" s="119"/>
      <c r="J556" s="119"/>
      <c r="K556" s="119">
        <v>-37.590000000000003</v>
      </c>
      <c r="L556" s="28">
        <f t="shared" si="41"/>
        <v>452.40999999999997</v>
      </c>
      <c r="M556" s="217">
        <v>452.41</v>
      </c>
      <c r="N556" s="148">
        <f t="shared" si="42"/>
        <v>0</v>
      </c>
    </row>
    <row r="557" spans="1:14" ht="12.75" customHeight="1" x14ac:dyDescent="0.2">
      <c r="A557" s="9"/>
      <c r="B557" s="9"/>
      <c r="C557" s="22">
        <v>625001</v>
      </c>
      <c r="D557" s="22">
        <v>41</v>
      </c>
      <c r="E557" s="10"/>
      <c r="F557" s="11" t="s">
        <v>466</v>
      </c>
      <c r="G557" s="101">
        <v>105</v>
      </c>
      <c r="H557" s="28">
        <v>111</v>
      </c>
      <c r="I557" s="119"/>
      <c r="J557" s="119"/>
      <c r="K557" s="119">
        <v>-12.68</v>
      </c>
      <c r="L557" s="28">
        <f t="shared" si="41"/>
        <v>98.32</v>
      </c>
      <c r="M557" s="217">
        <v>98.32</v>
      </c>
      <c r="N557" s="148">
        <f t="shared" si="42"/>
        <v>0</v>
      </c>
    </row>
    <row r="558" spans="1:14" ht="12.75" customHeight="1" x14ac:dyDescent="0.2">
      <c r="A558" s="9"/>
      <c r="B558" s="9"/>
      <c r="C558" s="22">
        <v>625002</v>
      </c>
      <c r="D558" s="22">
        <v>41</v>
      </c>
      <c r="E558" s="10"/>
      <c r="F558" s="11" t="s">
        <v>507</v>
      </c>
      <c r="G558" s="101">
        <v>1050</v>
      </c>
      <c r="H558" s="28">
        <v>1117</v>
      </c>
      <c r="I558" s="119"/>
      <c r="J558" s="119"/>
      <c r="K558" s="119">
        <v>-131.44</v>
      </c>
      <c r="L558" s="28">
        <f t="shared" si="41"/>
        <v>985.56</v>
      </c>
      <c r="M558" s="217">
        <v>985.56</v>
      </c>
      <c r="N558" s="148">
        <f t="shared" si="42"/>
        <v>0</v>
      </c>
    </row>
    <row r="559" spans="1:14" ht="12.75" customHeight="1" x14ac:dyDescent="0.2">
      <c r="A559" s="9"/>
      <c r="B559" s="9"/>
      <c r="C559" s="22">
        <v>625003</v>
      </c>
      <c r="D559" s="22">
        <v>41</v>
      </c>
      <c r="E559" s="10"/>
      <c r="F559" s="11" t="s">
        <v>468</v>
      </c>
      <c r="G559" s="101">
        <v>65</v>
      </c>
      <c r="H559" s="28">
        <v>69</v>
      </c>
      <c r="I559" s="119"/>
      <c r="J559" s="119"/>
      <c r="K559" s="119">
        <v>-12.96</v>
      </c>
      <c r="L559" s="28">
        <f t="shared" si="41"/>
        <v>56.04</v>
      </c>
      <c r="M559" s="217">
        <v>56.04</v>
      </c>
      <c r="N559" s="148">
        <f t="shared" si="42"/>
        <v>0</v>
      </c>
    </row>
    <row r="560" spans="1:14" ht="12.75" customHeight="1" x14ac:dyDescent="0.2">
      <c r="A560" s="9"/>
      <c r="B560" s="9"/>
      <c r="C560" s="22">
        <v>625004</v>
      </c>
      <c r="D560" s="22">
        <v>41</v>
      </c>
      <c r="E560" s="10"/>
      <c r="F560" s="11" t="s">
        <v>499</v>
      </c>
      <c r="G560" s="101">
        <v>230</v>
      </c>
      <c r="H560" s="28">
        <v>239</v>
      </c>
      <c r="I560" s="119"/>
      <c r="J560" s="119"/>
      <c r="K560" s="119">
        <v>-28.04</v>
      </c>
      <c r="L560" s="28">
        <f t="shared" si="41"/>
        <v>210.96</v>
      </c>
      <c r="M560" s="217">
        <v>210.96</v>
      </c>
      <c r="N560" s="148">
        <f t="shared" si="42"/>
        <v>0</v>
      </c>
    </row>
    <row r="561" spans="1:14" ht="12.75" customHeight="1" x14ac:dyDescent="0.2">
      <c r="A561" s="9"/>
      <c r="B561" s="9"/>
      <c r="C561" s="22">
        <v>625005</v>
      </c>
      <c r="D561" s="22">
        <v>41</v>
      </c>
      <c r="E561" s="10"/>
      <c r="F561" s="11" t="s">
        <v>470</v>
      </c>
      <c r="G561" s="101">
        <v>75</v>
      </c>
      <c r="H561" s="28">
        <v>77</v>
      </c>
      <c r="I561" s="119"/>
      <c r="J561" s="119"/>
      <c r="K561" s="119">
        <v>-6.76</v>
      </c>
      <c r="L561" s="28">
        <f t="shared" si="41"/>
        <v>70.239999999999995</v>
      </c>
      <c r="M561" s="217">
        <v>70.239999999999995</v>
      </c>
      <c r="N561" s="148">
        <f t="shared" si="42"/>
        <v>0</v>
      </c>
    </row>
    <row r="562" spans="1:14" ht="12.75" customHeight="1" x14ac:dyDescent="0.2">
      <c r="A562" s="9"/>
      <c r="B562" s="9"/>
      <c r="C562" s="22">
        <v>625007</v>
      </c>
      <c r="D562" s="22">
        <v>41</v>
      </c>
      <c r="E562" s="10"/>
      <c r="F562" s="11" t="s">
        <v>471</v>
      </c>
      <c r="G562" s="101">
        <v>335</v>
      </c>
      <c r="H562" s="28">
        <v>367</v>
      </c>
      <c r="I562" s="119"/>
      <c r="J562" s="119"/>
      <c r="K562" s="119">
        <v>-32.729999999999997</v>
      </c>
      <c r="L562" s="28">
        <f t="shared" si="41"/>
        <v>334.27</v>
      </c>
      <c r="M562" s="217">
        <v>334.27</v>
      </c>
      <c r="N562" s="148">
        <f t="shared" si="42"/>
        <v>0</v>
      </c>
    </row>
    <row r="563" spans="1:14" ht="12.75" customHeight="1" x14ac:dyDescent="0.2">
      <c r="A563" s="9"/>
      <c r="B563" s="9"/>
      <c r="C563" s="22">
        <v>627</v>
      </c>
      <c r="D563" s="22">
        <v>41</v>
      </c>
      <c r="E563" s="10"/>
      <c r="F563" s="11" t="s">
        <v>273</v>
      </c>
      <c r="G563" s="101">
        <v>60</v>
      </c>
      <c r="H563" s="28">
        <v>60</v>
      </c>
      <c r="I563" s="119"/>
      <c r="J563" s="119"/>
      <c r="K563" s="119"/>
      <c r="L563" s="28">
        <f t="shared" si="41"/>
        <v>60</v>
      </c>
      <c r="M563" s="217">
        <v>60</v>
      </c>
      <c r="N563" s="148">
        <f t="shared" si="42"/>
        <v>0</v>
      </c>
    </row>
    <row r="564" spans="1:14" ht="12.75" customHeight="1" x14ac:dyDescent="0.2">
      <c r="A564" s="9"/>
      <c r="B564" s="9"/>
      <c r="C564" s="22">
        <v>633001</v>
      </c>
      <c r="D564" s="22">
        <v>41</v>
      </c>
      <c r="E564" s="10"/>
      <c r="F564" s="11" t="s">
        <v>486</v>
      </c>
      <c r="G564" s="101">
        <v>0</v>
      </c>
      <c r="H564" s="28">
        <v>0</v>
      </c>
      <c r="I564" s="119"/>
      <c r="J564" s="119"/>
      <c r="K564" s="119">
        <v>319.89999999999998</v>
      </c>
      <c r="L564" s="28">
        <f t="shared" si="41"/>
        <v>319.89999999999998</v>
      </c>
      <c r="M564" s="217">
        <v>319.89999999999998</v>
      </c>
      <c r="N564" s="148">
        <f t="shared" si="42"/>
        <v>0</v>
      </c>
    </row>
    <row r="565" spans="1:14" ht="12.75" customHeight="1" x14ac:dyDescent="0.2">
      <c r="A565" s="9"/>
      <c r="B565" s="9"/>
      <c r="C565" s="22">
        <v>633006</v>
      </c>
      <c r="D565" s="22">
        <v>41</v>
      </c>
      <c r="E565" s="10"/>
      <c r="F565" s="11" t="s">
        <v>177</v>
      </c>
      <c r="G565" s="101">
        <v>50</v>
      </c>
      <c r="H565" s="28">
        <v>50</v>
      </c>
      <c r="I565" s="119"/>
      <c r="J565" s="119"/>
      <c r="K565" s="119">
        <v>-43.17</v>
      </c>
      <c r="L565" s="28">
        <f t="shared" si="41"/>
        <v>6.8299999999999983</v>
      </c>
      <c r="M565" s="217">
        <v>6.83</v>
      </c>
      <c r="N565" s="148">
        <f t="shared" si="42"/>
        <v>0</v>
      </c>
    </row>
    <row r="566" spans="1:14" ht="12.75" customHeight="1" x14ac:dyDescent="0.2">
      <c r="A566" s="9"/>
      <c r="B566" s="9"/>
      <c r="C566" s="22">
        <v>633009</v>
      </c>
      <c r="D566" s="22">
        <v>41</v>
      </c>
      <c r="E566" s="10"/>
      <c r="F566" s="11" t="s">
        <v>508</v>
      </c>
      <c r="G566" s="101">
        <v>465</v>
      </c>
      <c r="H566" s="28">
        <v>265</v>
      </c>
      <c r="I566" s="119"/>
      <c r="J566" s="119"/>
      <c r="K566" s="119">
        <v>1054.18</v>
      </c>
      <c r="L566" s="28">
        <f t="shared" si="41"/>
        <v>1319.18</v>
      </c>
      <c r="M566" s="217">
        <v>1319.18</v>
      </c>
      <c r="N566" s="148">
        <f t="shared" si="42"/>
        <v>0</v>
      </c>
    </row>
    <row r="567" spans="1:14" ht="12.75" customHeight="1" x14ac:dyDescent="0.2">
      <c r="A567" s="9"/>
      <c r="B567" s="9"/>
      <c r="C567" s="22">
        <v>637014</v>
      </c>
      <c r="D567" s="22">
        <v>41</v>
      </c>
      <c r="E567" s="10"/>
      <c r="F567" s="11" t="s">
        <v>482</v>
      </c>
      <c r="G567" s="101">
        <v>30</v>
      </c>
      <c r="H567" s="28">
        <v>21.89</v>
      </c>
      <c r="I567" s="119">
        <v>0</v>
      </c>
      <c r="J567" s="119"/>
      <c r="K567" s="119">
        <v>-18.260000000000002</v>
      </c>
      <c r="L567" s="28">
        <f t="shared" si="41"/>
        <v>3.629999999999999</v>
      </c>
      <c r="M567" s="217">
        <v>3.63</v>
      </c>
      <c r="N567" s="148">
        <f t="shared" si="42"/>
        <v>0</v>
      </c>
    </row>
    <row r="568" spans="1:14" ht="12.75" customHeight="1" x14ac:dyDescent="0.2">
      <c r="A568" s="9"/>
      <c r="B568" s="9"/>
      <c r="C568" s="22">
        <v>637016</v>
      </c>
      <c r="D568" s="22">
        <v>41</v>
      </c>
      <c r="E568" s="10"/>
      <c r="F568" s="11" t="s">
        <v>509</v>
      </c>
      <c r="G568" s="101">
        <v>55</v>
      </c>
      <c r="H568" s="28">
        <v>63.11</v>
      </c>
      <c r="I568" s="119">
        <v>0</v>
      </c>
      <c r="J568" s="119"/>
      <c r="K568" s="119">
        <v>3.7</v>
      </c>
      <c r="L568" s="28">
        <f t="shared" si="41"/>
        <v>66.81</v>
      </c>
      <c r="M568" s="217">
        <v>66.81</v>
      </c>
      <c r="N568" s="148">
        <f t="shared" si="42"/>
        <v>0</v>
      </c>
    </row>
    <row r="569" spans="1:14" ht="12.75" customHeight="1" thickBot="1" x14ac:dyDescent="0.25">
      <c r="A569" s="9"/>
      <c r="B569" s="9"/>
      <c r="C569" s="22">
        <v>642015</v>
      </c>
      <c r="D569" s="22">
        <v>41</v>
      </c>
      <c r="E569" s="10"/>
      <c r="F569" s="11" t="s">
        <v>483</v>
      </c>
      <c r="G569" s="101">
        <v>80</v>
      </c>
      <c r="H569" s="28">
        <v>80</v>
      </c>
      <c r="I569" s="119"/>
      <c r="J569" s="119"/>
      <c r="K569" s="119">
        <v>-80</v>
      </c>
      <c r="L569" s="28">
        <f t="shared" si="41"/>
        <v>0</v>
      </c>
      <c r="M569" s="217">
        <v>0</v>
      </c>
      <c r="N569" s="155">
        <f t="shared" si="42"/>
        <v>0</v>
      </c>
    </row>
    <row r="570" spans="1:14" ht="12.75" customHeight="1" thickBot="1" x14ac:dyDescent="0.25">
      <c r="A570" s="29"/>
      <c r="B570" s="30" t="s">
        <v>506</v>
      </c>
      <c r="C570" s="30"/>
      <c r="D570" s="30"/>
      <c r="E570" s="31"/>
      <c r="F570" s="39" t="s">
        <v>423</v>
      </c>
      <c r="G570" s="102">
        <f>SUM(G552:G569)</f>
        <v>10800</v>
      </c>
      <c r="H570" s="55">
        <f>SUM(H552:H569)</f>
        <v>11240</v>
      </c>
      <c r="I570" s="120">
        <f>SUM(I553:I569)</f>
        <v>0</v>
      </c>
      <c r="J570" s="120"/>
      <c r="K570" s="120">
        <f>SUM(K553:K569)</f>
        <v>37.790000000000134</v>
      </c>
      <c r="L570" s="55">
        <f>SUM(L552:L569)</f>
        <v>11277.789999999997</v>
      </c>
      <c r="M570" s="211">
        <f>SUM(M552:M569)</f>
        <v>11277.789999999997</v>
      </c>
      <c r="N570" s="210">
        <f>SUM(N553:N569)</f>
        <v>0</v>
      </c>
    </row>
    <row r="571" spans="1:14" ht="12.75" customHeight="1" x14ac:dyDescent="0.2">
      <c r="A571" s="16"/>
      <c r="B571" s="16" t="s">
        <v>510</v>
      </c>
      <c r="C571" s="16"/>
      <c r="D571" s="16"/>
      <c r="E571" s="17"/>
      <c r="F571" s="18" t="s">
        <v>511</v>
      </c>
      <c r="G571" s="99">
        <v>0</v>
      </c>
      <c r="H571" s="19">
        <f>D571+(D571*0.04)</f>
        <v>0</v>
      </c>
      <c r="I571" s="117"/>
      <c r="J571" s="117"/>
      <c r="K571" s="117"/>
      <c r="L571" s="19">
        <f>G571+(G571*0.04)</f>
        <v>0</v>
      </c>
      <c r="M571" s="200"/>
      <c r="N571" s="240"/>
    </row>
    <row r="572" spans="1:14" ht="12.75" customHeight="1" x14ac:dyDescent="0.2">
      <c r="A572" s="9" t="s">
        <v>472</v>
      </c>
      <c r="B572" s="9" t="s">
        <v>512</v>
      </c>
      <c r="C572" s="22">
        <v>611</v>
      </c>
      <c r="D572" s="9" t="s">
        <v>11</v>
      </c>
      <c r="E572" s="10"/>
      <c r="F572" s="11" t="s">
        <v>137</v>
      </c>
      <c r="G572" s="100">
        <v>3370</v>
      </c>
      <c r="H572" s="3">
        <v>3445</v>
      </c>
      <c r="K572" s="118">
        <v>-288.43</v>
      </c>
      <c r="L572" s="3">
        <f t="shared" ref="L572:L604" si="43">SUM(H572:K572)</f>
        <v>3156.57</v>
      </c>
      <c r="M572" s="214">
        <v>3156.57</v>
      </c>
      <c r="N572" s="148">
        <f t="shared" ref="N572:N595" si="44">L572-M572</f>
        <v>0</v>
      </c>
    </row>
    <row r="573" spans="1:14" ht="12.75" customHeight="1" x14ac:dyDescent="0.2">
      <c r="A573" s="9"/>
      <c r="B573" s="9"/>
      <c r="C573" s="22">
        <v>612001</v>
      </c>
      <c r="D573" s="22">
        <v>41</v>
      </c>
      <c r="E573" s="10"/>
      <c r="F573" s="80" t="s">
        <v>139</v>
      </c>
      <c r="G573" s="101">
        <v>290</v>
      </c>
      <c r="H573" s="28">
        <v>290</v>
      </c>
      <c r="I573" s="119"/>
      <c r="J573" s="119"/>
      <c r="K573" s="119">
        <v>-168.31</v>
      </c>
      <c r="L573" s="28">
        <f t="shared" si="43"/>
        <v>121.69</v>
      </c>
      <c r="M573" s="217">
        <v>121.69</v>
      </c>
      <c r="N573" s="148">
        <f t="shared" si="44"/>
        <v>0</v>
      </c>
    </row>
    <row r="574" spans="1:14" ht="12.75" customHeight="1" x14ac:dyDescent="0.2">
      <c r="A574" s="9"/>
      <c r="B574" s="9"/>
      <c r="C574" s="22">
        <v>612002</v>
      </c>
      <c r="D574" s="22">
        <v>41</v>
      </c>
      <c r="E574" s="10"/>
      <c r="F574" s="80" t="s">
        <v>464</v>
      </c>
      <c r="G574" s="101">
        <v>87</v>
      </c>
      <c r="H574" s="28">
        <v>87</v>
      </c>
      <c r="I574" s="119"/>
      <c r="J574" s="119"/>
      <c r="K574" s="119">
        <v>-14.86</v>
      </c>
      <c r="L574" s="28">
        <f t="shared" si="43"/>
        <v>72.14</v>
      </c>
      <c r="M574" s="217">
        <v>72.14</v>
      </c>
      <c r="N574" s="148">
        <f t="shared" si="44"/>
        <v>0</v>
      </c>
    </row>
    <row r="575" spans="1:14" ht="12.75" customHeight="1" x14ac:dyDescent="0.2">
      <c r="A575" s="25"/>
      <c r="B575" s="25"/>
      <c r="C575" s="34">
        <v>614</v>
      </c>
      <c r="D575" s="34">
        <v>41</v>
      </c>
      <c r="E575" s="26"/>
      <c r="F575" s="95" t="s">
        <v>141</v>
      </c>
      <c r="G575" s="101">
        <v>174</v>
      </c>
      <c r="H575" s="28">
        <v>174</v>
      </c>
      <c r="I575" s="119"/>
      <c r="J575" s="119"/>
      <c r="K575" s="119"/>
      <c r="L575" s="28">
        <f t="shared" si="43"/>
        <v>174</v>
      </c>
      <c r="M575" s="217">
        <v>174</v>
      </c>
      <c r="N575" s="148">
        <f t="shared" si="44"/>
        <v>0</v>
      </c>
    </row>
    <row r="576" spans="1:14" ht="12.75" customHeight="1" x14ac:dyDescent="0.2">
      <c r="A576" s="25"/>
      <c r="B576" s="25"/>
      <c r="C576" s="34">
        <v>621</v>
      </c>
      <c r="D576" s="34">
        <v>41</v>
      </c>
      <c r="E576" s="26"/>
      <c r="F576" s="95" t="s">
        <v>280</v>
      </c>
      <c r="G576" s="101">
        <v>162</v>
      </c>
      <c r="H576" s="28">
        <v>162</v>
      </c>
      <c r="I576" s="119"/>
      <c r="J576" s="119"/>
      <c r="K576" s="119">
        <v>-10.99</v>
      </c>
      <c r="L576" s="28">
        <f t="shared" si="43"/>
        <v>151.01</v>
      </c>
      <c r="M576" s="217">
        <v>151.01</v>
      </c>
      <c r="N576" s="148">
        <f t="shared" si="44"/>
        <v>0</v>
      </c>
    </row>
    <row r="577" spans="1:14" ht="12.75" customHeight="1" x14ac:dyDescent="0.2">
      <c r="A577" s="25"/>
      <c r="B577" s="25"/>
      <c r="C577" s="34">
        <v>623</v>
      </c>
      <c r="D577" s="34">
        <v>41</v>
      </c>
      <c r="E577" s="26"/>
      <c r="F577" s="95" t="s">
        <v>146</v>
      </c>
      <c r="G577" s="101">
        <v>232</v>
      </c>
      <c r="H577" s="28">
        <v>220</v>
      </c>
      <c r="I577" s="119"/>
      <c r="J577" s="119"/>
      <c r="K577" s="119">
        <v>-50.11</v>
      </c>
      <c r="L577" s="28">
        <f t="shared" si="43"/>
        <v>169.89</v>
      </c>
      <c r="M577" s="217">
        <v>169.89</v>
      </c>
      <c r="N577" s="148">
        <f t="shared" si="44"/>
        <v>0</v>
      </c>
    </row>
    <row r="578" spans="1:14" ht="12.75" customHeight="1" x14ac:dyDescent="0.2">
      <c r="A578" s="25"/>
      <c r="B578" s="25"/>
      <c r="C578" s="34">
        <v>625001</v>
      </c>
      <c r="D578" s="34">
        <v>41</v>
      </c>
      <c r="E578" s="26"/>
      <c r="F578" s="95" t="s">
        <v>466</v>
      </c>
      <c r="G578" s="101">
        <v>61</v>
      </c>
      <c r="H578" s="28">
        <v>61</v>
      </c>
      <c r="I578" s="119"/>
      <c r="J578" s="119"/>
      <c r="K578" s="119">
        <v>-11.28</v>
      </c>
      <c r="L578" s="28">
        <f t="shared" si="43"/>
        <v>49.72</v>
      </c>
      <c r="M578" s="217">
        <v>49.72</v>
      </c>
      <c r="N578" s="148">
        <f t="shared" si="44"/>
        <v>0</v>
      </c>
    </row>
    <row r="579" spans="1:14" ht="12.75" customHeight="1" x14ac:dyDescent="0.2">
      <c r="A579" s="25"/>
      <c r="B579" s="25"/>
      <c r="C579" s="34">
        <v>625002</v>
      </c>
      <c r="D579" s="34">
        <v>41</v>
      </c>
      <c r="E579" s="26"/>
      <c r="F579" s="95" t="s">
        <v>467</v>
      </c>
      <c r="G579" s="101">
        <v>550</v>
      </c>
      <c r="H579" s="28">
        <v>550</v>
      </c>
      <c r="I579" s="119"/>
      <c r="J579" s="119"/>
      <c r="K579" s="119">
        <v>-52.18</v>
      </c>
      <c r="L579" s="28">
        <f t="shared" si="43"/>
        <v>497.82</v>
      </c>
      <c r="M579" s="217">
        <v>497.82</v>
      </c>
      <c r="N579" s="148">
        <f t="shared" si="44"/>
        <v>0</v>
      </c>
    </row>
    <row r="580" spans="1:14" ht="12.75" customHeight="1" x14ac:dyDescent="0.2">
      <c r="A580" s="25"/>
      <c r="B580" s="25"/>
      <c r="C580" s="34">
        <v>625003</v>
      </c>
      <c r="D580" s="34">
        <v>41</v>
      </c>
      <c r="E580" s="26"/>
      <c r="F580" s="95" t="s">
        <v>468</v>
      </c>
      <c r="G580" s="101">
        <v>32</v>
      </c>
      <c r="H580" s="28">
        <v>32</v>
      </c>
      <c r="I580" s="119"/>
      <c r="J580" s="119"/>
      <c r="K580" s="119">
        <v>-3.58</v>
      </c>
      <c r="L580" s="28">
        <f t="shared" si="43"/>
        <v>28.42</v>
      </c>
      <c r="M580" s="217">
        <v>28.42</v>
      </c>
      <c r="N580" s="148">
        <f t="shared" si="44"/>
        <v>0</v>
      </c>
    </row>
    <row r="581" spans="1:14" ht="12.75" customHeight="1" x14ac:dyDescent="0.2">
      <c r="A581" s="25"/>
      <c r="B581" s="25"/>
      <c r="C581" s="34">
        <v>625004</v>
      </c>
      <c r="D581" s="34">
        <v>41</v>
      </c>
      <c r="E581" s="26"/>
      <c r="F581" s="95" t="s">
        <v>499</v>
      </c>
      <c r="G581" s="101">
        <v>119</v>
      </c>
      <c r="H581" s="28">
        <v>119</v>
      </c>
      <c r="I581" s="119"/>
      <c r="J581" s="119"/>
      <c r="K581" s="119">
        <v>-12.34</v>
      </c>
      <c r="L581" s="28">
        <f t="shared" si="43"/>
        <v>106.66</v>
      </c>
      <c r="M581" s="217">
        <v>106.66</v>
      </c>
      <c r="N581" s="148">
        <f t="shared" si="44"/>
        <v>0</v>
      </c>
    </row>
    <row r="582" spans="1:14" ht="12.75" customHeight="1" x14ac:dyDescent="0.2">
      <c r="A582" s="25"/>
      <c r="B582" s="25"/>
      <c r="C582" s="34">
        <v>625005</v>
      </c>
      <c r="D582" s="34">
        <v>41</v>
      </c>
      <c r="E582" s="26"/>
      <c r="F582" s="95" t="s">
        <v>500</v>
      </c>
      <c r="G582" s="101">
        <v>39</v>
      </c>
      <c r="H582" s="28">
        <v>39</v>
      </c>
      <c r="I582" s="119"/>
      <c r="J582" s="119"/>
      <c r="K582" s="119">
        <v>-3.45</v>
      </c>
      <c r="L582" s="28">
        <f t="shared" si="43"/>
        <v>35.549999999999997</v>
      </c>
      <c r="M582" s="217">
        <v>35.549999999999997</v>
      </c>
      <c r="N582" s="148">
        <f t="shared" si="44"/>
        <v>0</v>
      </c>
    </row>
    <row r="583" spans="1:14" ht="12.75" customHeight="1" x14ac:dyDescent="0.2">
      <c r="A583" s="25"/>
      <c r="B583" s="25"/>
      <c r="C583" s="34">
        <v>625007</v>
      </c>
      <c r="D583" s="34">
        <v>41</v>
      </c>
      <c r="E583" s="26"/>
      <c r="F583" s="95" t="s">
        <v>471</v>
      </c>
      <c r="G583" s="101">
        <v>186</v>
      </c>
      <c r="H583" s="28">
        <v>186</v>
      </c>
      <c r="I583" s="119"/>
      <c r="J583" s="119"/>
      <c r="K583" s="119">
        <v>-17.13</v>
      </c>
      <c r="L583" s="28">
        <f t="shared" si="43"/>
        <v>168.87</v>
      </c>
      <c r="M583" s="217">
        <v>168.87</v>
      </c>
      <c r="N583" s="148">
        <f t="shared" si="44"/>
        <v>0</v>
      </c>
    </row>
    <row r="584" spans="1:14" ht="12.75" customHeight="1" x14ac:dyDescent="0.2">
      <c r="A584" s="25"/>
      <c r="B584" s="25"/>
      <c r="C584" s="34">
        <v>627</v>
      </c>
      <c r="D584" s="34">
        <v>41</v>
      </c>
      <c r="E584" s="26"/>
      <c r="F584" s="95" t="s">
        <v>273</v>
      </c>
      <c r="G584" s="101">
        <v>87</v>
      </c>
      <c r="H584" s="28">
        <v>87</v>
      </c>
      <c r="I584" s="119"/>
      <c r="J584" s="119"/>
      <c r="K584" s="119">
        <v>-2.0499999999999998</v>
      </c>
      <c r="L584" s="28">
        <f t="shared" si="43"/>
        <v>84.95</v>
      </c>
      <c r="M584" s="217">
        <v>84.95</v>
      </c>
      <c r="N584" s="148">
        <f t="shared" si="44"/>
        <v>0</v>
      </c>
    </row>
    <row r="585" spans="1:14" ht="12.75" customHeight="1" x14ac:dyDescent="0.2">
      <c r="A585" s="25"/>
      <c r="B585" s="25"/>
      <c r="C585" s="34">
        <v>631001</v>
      </c>
      <c r="D585" s="34">
        <v>41</v>
      </c>
      <c r="E585" s="26"/>
      <c r="F585" s="95" t="s">
        <v>514</v>
      </c>
      <c r="G585" s="101">
        <v>6</v>
      </c>
      <c r="H585" s="28">
        <v>6</v>
      </c>
      <c r="I585" s="119"/>
      <c r="J585" s="119"/>
      <c r="K585" s="119">
        <v>-6</v>
      </c>
      <c r="L585" s="28">
        <f t="shared" si="43"/>
        <v>0</v>
      </c>
      <c r="M585" s="217">
        <v>0</v>
      </c>
      <c r="N585" s="148">
        <f t="shared" si="44"/>
        <v>0</v>
      </c>
    </row>
    <row r="586" spans="1:14" ht="12.75" customHeight="1" x14ac:dyDescent="0.2">
      <c r="A586" s="25"/>
      <c r="B586" s="25"/>
      <c r="C586" s="34">
        <v>632001</v>
      </c>
      <c r="D586" s="34">
        <v>41</v>
      </c>
      <c r="E586" s="26"/>
      <c r="F586" s="95" t="s">
        <v>164</v>
      </c>
      <c r="G586" s="101">
        <v>748</v>
      </c>
      <c r="H586" s="28">
        <v>748</v>
      </c>
      <c r="I586" s="119"/>
      <c r="J586" s="119"/>
      <c r="K586" s="119"/>
      <c r="L586" s="28">
        <f t="shared" si="43"/>
        <v>748</v>
      </c>
      <c r="M586" s="217">
        <v>748</v>
      </c>
      <c r="N586" s="148">
        <f t="shared" si="44"/>
        <v>0</v>
      </c>
    </row>
    <row r="587" spans="1:14" ht="12.75" customHeight="1" x14ac:dyDescent="0.2">
      <c r="A587" s="25"/>
      <c r="B587" s="25"/>
      <c r="C587" s="34">
        <v>632002</v>
      </c>
      <c r="D587" s="34">
        <v>41</v>
      </c>
      <c r="E587" s="26"/>
      <c r="F587" s="95" t="s">
        <v>166</v>
      </c>
      <c r="G587" s="101">
        <v>90</v>
      </c>
      <c r="H587" s="28">
        <v>90</v>
      </c>
      <c r="I587" s="119"/>
      <c r="J587" s="119"/>
      <c r="K587" s="119">
        <v>6.74</v>
      </c>
      <c r="L587" s="28">
        <f t="shared" si="43"/>
        <v>96.74</v>
      </c>
      <c r="M587" s="217">
        <v>96.74</v>
      </c>
      <c r="N587" s="148">
        <f t="shared" si="44"/>
        <v>0</v>
      </c>
    </row>
    <row r="588" spans="1:14" ht="12.75" customHeight="1" x14ac:dyDescent="0.2">
      <c r="A588" s="25"/>
      <c r="B588" s="25"/>
      <c r="C588" s="34">
        <v>632003</v>
      </c>
      <c r="D588" s="34">
        <v>41</v>
      </c>
      <c r="E588" s="26"/>
      <c r="F588" s="95" t="s">
        <v>515</v>
      </c>
      <c r="G588" s="101">
        <v>6</v>
      </c>
      <c r="H588" s="28">
        <v>7.26</v>
      </c>
      <c r="I588" s="119">
        <v>0</v>
      </c>
      <c r="J588" s="119"/>
      <c r="K588" s="119">
        <v>-6</v>
      </c>
      <c r="L588" s="28">
        <f t="shared" si="43"/>
        <v>1.2599999999999998</v>
      </c>
      <c r="M588" s="217">
        <v>1.26</v>
      </c>
      <c r="N588" s="148">
        <f t="shared" si="44"/>
        <v>0</v>
      </c>
    </row>
    <row r="589" spans="1:14" ht="12.75" customHeight="1" x14ac:dyDescent="0.2">
      <c r="A589" s="25"/>
      <c r="B589" s="25"/>
      <c r="C589" s="34">
        <v>633001</v>
      </c>
      <c r="D589" s="34">
        <v>41</v>
      </c>
      <c r="E589" s="26"/>
      <c r="F589" s="95" t="s">
        <v>486</v>
      </c>
      <c r="G589" s="101">
        <v>290</v>
      </c>
      <c r="H589" s="28">
        <v>290</v>
      </c>
      <c r="I589" s="119"/>
      <c r="J589" s="119"/>
      <c r="K589" s="119">
        <v>813.41</v>
      </c>
      <c r="L589" s="28">
        <f t="shared" si="43"/>
        <v>1103.4099999999999</v>
      </c>
      <c r="M589" s="217">
        <v>1103.4100000000001</v>
      </c>
      <c r="N589" s="148">
        <f t="shared" si="44"/>
        <v>0</v>
      </c>
    </row>
    <row r="590" spans="1:14" ht="12.75" customHeight="1" x14ac:dyDescent="0.2">
      <c r="A590" s="25"/>
      <c r="B590" s="25"/>
      <c r="C590" s="34">
        <v>633004</v>
      </c>
      <c r="D590" s="34">
        <v>41</v>
      </c>
      <c r="E590" s="26"/>
      <c r="F590" s="95" t="s">
        <v>338</v>
      </c>
      <c r="G590" s="101">
        <v>290</v>
      </c>
      <c r="H590" s="28">
        <v>290</v>
      </c>
      <c r="I590" s="119"/>
      <c r="J590" s="119"/>
      <c r="K590" s="119">
        <v>88.45</v>
      </c>
      <c r="L590" s="28">
        <f t="shared" si="43"/>
        <v>378.45</v>
      </c>
      <c r="M590" s="217">
        <v>378.45</v>
      </c>
      <c r="N590" s="148">
        <f t="shared" si="44"/>
        <v>0</v>
      </c>
    </row>
    <row r="591" spans="1:14" ht="12.75" customHeight="1" x14ac:dyDescent="0.2">
      <c r="A591" s="25"/>
      <c r="B591" s="25"/>
      <c r="C591" s="34">
        <v>633006</v>
      </c>
      <c r="D591" s="34">
        <v>41</v>
      </c>
      <c r="E591" s="26"/>
      <c r="F591" s="95" t="s">
        <v>177</v>
      </c>
      <c r="G591" s="101">
        <v>426</v>
      </c>
      <c r="H591" s="28">
        <v>515</v>
      </c>
      <c r="I591" s="119">
        <v>0</v>
      </c>
      <c r="J591" s="119"/>
      <c r="K591" s="119">
        <v>-404.87</v>
      </c>
      <c r="L591" s="28">
        <f t="shared" si="43"/>
        <v>110.13</v>
      </c>
      <c r="M591" s="217">
        <v>110.13</v>
      </c>
      <c r="N591" s="148">
        <f t="shared" si="44"/>
        <v>0</v>
      </c>
    </row>
    <row r="592" spans="1:14" ht="12.75" customHeight="1" x14ac:dyDescent="0.2">
      <c r="A592" s="25"/>
      <c r="B592" s="25"/>
      <c r="C592" s="34">
        <v>633010</v>
      </c>
      <c r="D592" s="34">
        <v>41</v>
      </c>
      <c r="E592" s="26"/>
      <c r="F592" s="95" t="s">
        <v>192</v>
      </c>
      <c r="G592" s="101">
        <v>58</v>
      </c>
      <c r="H592" s="28">
        <v>58</v>
      </c>
      <c r="I592" s="119"/>
      <c r="J592" s="119"/>
      <c r="K592" s="119">
        <v>-58</v>
      </c>
      <c r="L592" s="28">
        <f t="shared" si="43"/>
        <v>0</v>
      </c>
      <c r="M592" s="217">
        <v>0</v>
      </c>
      <c r="N592" s="148">
        <f t="shared" si="44"/>
        <v>0</v>
      </c>
    </row>
    <row r="593" spans="1:14" ht="12.75" customHeight="1" x14ac:dyDescent="0.2">
      <c r="A593" s="25"/>
      <c r="B593" s="25"/>
      <c r="C593" s="34">
        <v>633013</v>
      </c>
      <c r="D593" s="34">
        <v>41</v>
      </c>
      <c r="E593" s="26"/>
      <c r="F593" s="95" t="s">
        <v>194</v>
      </c>
      <c r="G593" s="101">
        <v>0</v>
      </c>
      <c r="H593" s="28">
        <v>12</v>
      </c>
      <c r="I593" s="119">
        <v>0</v>
      </c>
      <c r="J593" s="119"/>
      <c r="K593" s="119">
        <v>-0.62</v>
      </c>
      <c r="L593" s="28">
        <f t="shared" si="43"/>
        <v>11.38</v>
      </c>
      <c r="M593" s="217">
        <v>11.38</v>
      </c>
      <c r="N593" s="148">
        <f t="shared" si="44"/>
        <v>0</v>
      </c>
    </row>
    <row r="594" spans="1:14" ht="12.75" customHeight="1" x14ac:dyDescent="0.2">
      <c r="A594" s="25"/>
      <c r="B594" s="25"/>
      <c r="C594" s="34">
        <v>633019</v>
      </c>
      <c r="D594" s="34">
        <v>41</v>
      </c>
      <c r="E594" s="26"/>
      <c r="F594" s="95" t="s">
        <v>174</v>
      </c>
      <c r="G594" s="101">
        <v>0</v>
      </c>
      <c r="H594" s="28">
        <v>0</v>
      </c>
      <c r="I594" s="119"/>
      <c r="J594" s="119"/>
      <c r="K594" s="119">
        <v>30.39</v>
      </c>
      <c r="L594" s="28">
        <f>SUM(H594:K594)</f>
        <v>30.39</v>
      </c>
      <c r="M594" s="217">
        <v>30.39</v>
      </c>
      <c r="N594" s="148">
        <f t="shared" si="44"/>
        <v>0</v>
      </c>
    </row>
    <row r="595" spans="1:14" ht="12.75" customHeight="1" x14ac:dyDescent="0.2">
      <c r="A595" s="25"/>
      <c r="B595" s="25"/>
      <c r="C595" s="34">
        <v>635002</v>
      </c>
      <c r="D595" s="34">
        <v>41</v>
      </c>
      <c r="E595" s="26"/>
      <c r="F595" s="95" t="s">
        <v>516</v>
      </c>
      <c r="G595" s="101">
        <v>9</v>
      </c>
      <c r="H595" s="28">
        <v>9</v>
      </c>
      <c r="I595" s="119"/>
      <c r="J595" s="119"/>
      <c r="K595" s="119">
        <v>-9</v>
      </c>
      <c r="L595" s="28">
        <f t="shared" si="43"/>
        <v>0</v>
      </c>
      <c r="M595" s="217">
        <v>0</v>
      </c>
      <c r="N595" s="148">
        <f t="shared" si="44"/>
        <v>0</v>
      </c>
    </row>
    <row r="596" spans="1:14" ht="12.75" customHeight="1" x14ac:dyDescent="0.2">
      <c r="A596" s="25"/>
      <c r="B596" s="25"/>
      <c r="C596" s="34">
        <v>635004</v>
      </c>
      <c r="D596" s="34">
        <v>41</v>
      </c>
      <c r="E596" s="26"/>
      <c r="F596" s="95" t="s">
        <v>479</v>
      </c>
      <c r="G596" s="101">
        <v>583</v>
      </c>
      <c r="H596" s="28">
        <v>583</v>
      </c>
      <c r="I596" s="119"/>
      <c r="J596" s="119"/>
      <c r="K596" s="119">
        <v>-558.05999999999995</v>
      </c>
      <c r="L596" s="28">
        <f t="shared" si="43"/>
        <v>24.940000000000055</v>
      </c>
      <c r="M596" s="217">
        <v>24.94</v>
      </c>
      <c r="N596" s="148">
        <v>0</v>
      </c>
    </row>
    <row r="597" spans="1:14" ht="12.75" customHeight="1" x14ac:dyDescent="0.2">
      <c r="A597" s="25"/>
      <c r="B597" s="25"/>
      <c r="C597" s="34">
        <v>635006</v>
      </c>
      <c r="D597" s="34">
        <v>41</v>
      </c>
      <c r="E597" s="26"/>
      <c r="F597" s="95" t="s">
        <v>480</v>
      </c>
      <c r="G597" s="101">
        <v>290</v>
      </c>
      <c r="H597" s="28">
        <v>447.74</v>
      </c>
      <c r="I597" s="119">
        <v>0</v>
      </c>
      <c r="J597" s="119"/>
      <c r="K597" s="119">
        <v>508.04</v>
      </c>
      <c r="L597" s="28">
        <f t="shared" si="43"/>
        <v>955.78</v>
      </c>
      <c r="M597" s="217">
        <v>955.78</v>
      </c>
      <c r="N597" s="148">
        <f t="shared" ref="N597:N628" si="45">L597-M597</f>
        <v>0</v>
      </c>
    </row>
    <row r="598" spans="1:14" ht="12.75" customHeight="1" x14ac:dyDescent="0.2">
      <c r="A598" s="25"/>
      <c r="B598" s="25"/>
      <c r="C598" s="34">
        <v>637001</v>
      </c>
      <c r="D598" s="34">
        <v>41</v>
      </c>
      <c r="E598" s="26"/>
      <c r="F598" s="95" t="s">
        <v>218</v>
      </c>
      <c r="G598" s="101">
        <v>10</v>
      </c>
      <c r="H598" s="28">
        <v>10</v>
      </c>
      <c r="I598" s="119"/>
      <c r="J598" s="119"/>
      <c r="K598" s="119">
        <v>6.57</v>
      </c>
      <c r="L598" s="28">
        <f t="shared" si="43"/>
        <v>16.57</v>
      </c>
      <c r="M598" s="217">
        <v>16.57</v>
      </c>
      <c r="N598" s="148">
        <f t="shared" si="45"/>
        <v>0</v>
      </c>
    </row>
    <row r="599" spans="1:14" ht="12.75" customHeight="1" x14ac:dyDescent="0.2">
      <c r="A599" s="25"/>
      <c r="B599" s="25"/>
      <c r="C599" s="34">
        <v>637004</v>
      </c>
      <c r="D599" s="25" t="s">
        <v>11</v>
      </c>
      <c r="E599" s="26"/>
      <c r="F599" s="27" t="s">
        <v>302</v>
      </c>
      <c r="G599" s="101">
        <v>113</v>
      </c>
      <c r="H599" s="28">
        <v>113</v>
      </c>
      <c r="I599" s="119"/>
      <c r="J599" s="119"/>
      <c r="K599" s="119">
        <v>54.7</v>
      </c>
      <c r="L599" s="28">
        <f t="shared" si="43"/>
        <v>167.7</v>
      </c>
      <c r="M599" s="217">
        <v>167.7</v>
      </c>
      <c r="N599" s="148">
        <f t="shared" si="45"/>
        <v>0</v>
      </c>
    </row>
    <row r="600" spans="1:14" ht="12.75" customHeight="1" x14ac:dyDescent="0.2">
      <c r="A600" s="25"/>
      <c r="B600" s="25"/>
      <c r="C600" s="34">
        <v>637005</v>
      </c>
      <c r="D600" s="34">
        <v>41</v>
      </c>
      <c r="E600" s="26"/>
      <c r="F600" s="27" t="s">
        <v>226</v>
      </c>
      <c r="G600" s="101">
        <v>12</v>
      </c>
      <c r="H600" s="28">
        <v>0</v>
      </c>
      <c r="I600" s="119">
        <v>0</v>
      </c>
      <c r="J600" s="119"/>
      <c r="K600" s="119"/>
      <c r="L600" s="28">
        <f t="shared" si="43"/>
        <v>0</v>
      </c>
      <c r="M600" s="217">
        <v>0</v>
      </c>
      <c r="N600" s="148">
        <f t="shared" si="45"/>
        <v>0</v>
      </c>
    </row>
    <row r="601" spans="1:14" ht="12.75" customHeight="1" x14ac:dyDescent="0.2">
      <c r="A601" s="25"/>
      <c r="B601" s="25"/>
      <c r="C601" s="34">
        <v>637006</v>
      </c>
      <c r="D601" s="34">
        <v>41</v>
      </c>
      <c r="E601" s="26"/>
      <c r="F601" s="27" t="s">
        <v>553</v>
      </c>
      <c r="G601" s="101">
        <v>0</v>
      </c>
      <c r="H601" s="28">
        <v>4</v>
      </c>
      <c r="I601" s="119">
        <v>0</v>
      </c>
      <c r="J601" s="119"/>
      <c r="K601" s="119"/>
      <c r="L601" s="28">
        <f t="shared" si="43"/>
        <v>4</v>
      </c>
      <c r="M601" s="217">
        <v>4</v>
      </c>
      <c r="N601" s="148">
        <f t="shared" si="45"/>
        <v>0</v>
      </c>
    </row>
    <row r="602" spans="1:14" ht="12.75" customHeight="1" x14ac:dyDescent="0.2">
      <c r="A602" s="25"/>
      <c r="B602" s="25"/>
      <c r="C602" s="34">
        <v>637012</v>
      </c>
      <c r="D602" s="34">
        <v>41</v>
      </c>
      <c r="E602" s="26"/>
      <c r="F602" s="27" t="s">
        <v>481</v>
      </c>
      <c r="G602" s="101">
        <v>36</v>
      </c>
      <c r="H602" s="28">
        <v>36</v>
      </c>
      <c r="I602" s="119"/>
      <c r="J602" s="119"/>
      <c r="K602" s="119">
        <v>5.62</v>
      </c>
      <c r="L602" s="28">
        <f t="shared" si="43"/>
        <v>41.62</v>
      </c>
      <c r="M602" s="217">
        <v>41.62</v>
      </c>
      <c r="N602" s="148">
        <f t="shared" si="45"/>
        <v>0</v>
      </c>
    </row>
    <row r="603" spans="1:14" ht="12.75" customHeight="1" x14ac:dyDescent="0.2">
      <c r="A603" s="25"/>
      <c r="B603" s="25"/>
      <c r="C603" s="34">
        <v>637014</v>
      </c>
      <c r="D603" s="34">
        <v>41</v>
      </c>
      <c r="E603" s="26"/>
      <c r="F603" s="27" t="s">
        <v>482</v>
      </c>
      <c r="G603" s="101">
        <v>189</v>
      </c>
      <c r="H603" s="28">
        <v>189</v>
      </c>
      <c r="I603" s="119"/>
      <c r="J603" s="119"/>
      <c r="K603" s="119">
        <v>-16.100000000000001</v>
      </c>
      <c r="L603" s="28">
        <f t="shared" si="43"/>
        <v>172.9</v>
      </c>
      <c r="M603" s="217">
        <v>172.9</v>
      </c>
      <c r="N603" s="148">
        <f t="shared" si="45"/>
        <v>0</v>
      </c>
    </row>
    <row r="604" spans="1:14" ht="12.75" customHeight="1" x14ac:dyDescent="0.2">
      <c r="A604" s="25"/>
      <c r="B604" s="25"/>
      <c r="C604" s="34">
        <v>637016</v>
      </c>
      <c r="D604" s="34">
        <v>41</v>
      </c>
      <c r="E604" s="26"/>
      <c r="F604" s="27" t="s">
        <v>234</v>
      </c>
      <c r="G604" s="101">
        <v>36</v>
      </c>
      <c r="H604" s="28">
        <v>36</v>
      </c>
      <c r="I604" s="119"/>
      <c r="J604" s="119"/>
      <c r="K604" s="119">
        <v>-2.2400000000000002</v>
      </c>
      <c r="L604" s="28">
        <f t="shared" si="43"/>
        <v>33.76</v>
      </c>
      <c r="M604" s="217">
        <v>33.76</v>
      </c>
      <c r="N604" s="148">
        <f t="shared" si="45"/>
        <v>0</v>
      </c>
    </row>
    <row r="605" spans="1:14" ht="12.75" customHeight="1" x14ac:dyDescent="0.2">
      <c r="A605" s="25"/>
      <c r="B605" s="25"/>
      <c r="C605" s="34">
        <v>642015</v>
      </c>
      <c r="D605" s="34">
        <v>41</v>
      </c>
      <c r="E605" s="26"/>
      <c r="F605" s="27" t="s">
        <v>483</v>
      </c>
      <c r="G605" s="101">
        <v>35</v>
      </c>
      <c r="H605" s="28">
        <v>35</v>
      </c>
      <c r="I605" s="119"/>
      <c r="J605" s="119"/>
      <c r="K605" s="119">
        <v>28.97</v>
      </c>
      <c r="L605" s="28">
        <f t="shared" ref="L605:L637" si="46">SUM(H605:K605)</f>
        <v>63.97</v>
      </c>
      <c r="M605" s="217">
        <v>63.97</v>
      </c>
      <c r="N605" s="148">
        <f t="shared" si="45"/>
        <v>0</v>
      </c>
    </row>
    <row r="606" spans="1:14" ht="12.75" customHeight="1" x14ac:dyDescent="0.2">
      <c r="A606" s="25" t="s">
        <v>518</v>
      </c>
      <c r="B606" s="25" t="s">
        <v>517</v>
      </c>
      <c r="C606" s="22">
        <v>611</v>
      </c>
      <c r="D606" s="9" t="s">
        <v>11</v>
      </c>
      <c r="E606" s="10"/>
      <c r="F606" s="11" t="s">
        <v>137</v>
      </c>
      <c r="G606" s="101">
        <v>2905</v>
      </c>
      <c r="H606" s="28">
        <v>2970</v>
      </c>
      <c r="I606" s="119"/>
      <c r="J606" s="119"/>
      <c r="K606" s="119">
        <v>-248.85</v>
      </c>
      <c r="L606" s="28">
        <f t="shared" si="46"/>
        <v>2721.15</v>
      </c>
      <c r="M606" s="217">
        <v>2721.15</v>
      </c>
      <c r="N606" s="148">
        <f t="shared" si="45"/>
        <v>0</v>
      </c>
    </row>
    <row r="607" spans="1:14" ht="12.75" customHeight="1" x14ac:dyDescent="0.2">
      <c r="A607" s="25" t="s">
        <v>519</v>
      </c>
      <c r="B607" s="25"/>
      <c r="C607" s="22">
        <v>612001</v>
      </c>
      <c r="D607" s="22">
        <v>41</v>
      </c>
      <c r="E607" s="10"/>
      <c r="F607" s="80" t="s">
        <v>139</v>
      </c>
      <c r="G607" s="101">
        <v>250</v>
      </c>
      <c r="H607" s="28">
        <v>250</v>
      </c>
      <c r="I607" s="119"/>
      <c r="J607" s="119"/>
      <c r="K607" s="119">
        <v>-145.1</v>
      </c>
      <c r="L607" s="28">
        <f t="shared" si="46"/>
        <v>104.9</v>
      </c>
      <c r="M607" s="217">
        <v>104.9</v>
      </c>
      <c r="N607" s="148">
        <f t="shared" si="45"/>
        <v>0</v>
      </c>
    </row>
    <row r="608" spans="1:14" ht="12.75" customHeight="1" x14ac:dyDescent="0.2">
      <c r="A608" s="25"/>
      <c r="B608" s="25"/>
      <c r="C608" s="22">
        <v>612002</v>
      </c>
      <c r="D608" s="22">
        <v>41</v>
      </c>
      <c r="E608" s="10"/>
      <c r="F608" s="80" t="s">
        <v>464</v>
      </c>
      <c r="G608" s="101">
        <v>75</v>
      </c>
      <c r="H608" s="28">
        <v>75</v>
      </c>
      <c r="I608" s="119"/>
      <c r="J608" s="119"/>
      <c r="K608" s="119">
        <v>-12.82</v>
      </c>
      <c r="L608" s="28">
        <f t="shared" si="46"/>
        <v>62.18</v>
      </c>
      <c r="M608" s="217">
        <v>62.18</v>
      </c>
      <c r="N608" s="148">
        <f t="shared" si="45"/>
        <v>0</v>
      </c>
    </row>
    <row r="609" spans="1:14" ht="12.75" customHeight="1" x14ac:dyDescent="0.2">
      <c r="A609" s="25"/>
      <c r="B609" s="25"/>
      <c r="C609" s="34">
        <v>614</v>
      </c>
      <c r="D609" s="34">
        <v>41</v>
      </c>
      <c r="E609" s="26"/>
      <c r="F609" s="95" t="s">
        <v>141</v>
      </c>
      <c r="G609" s="101">
        <v>150</v>
      </c>
      <c r="H609" s="28">
        <v>150</v>
      </c>
      <c r="I609" s="119"/>
      <c r="J609" s="119"/>
      <c r="K609" s="119"/>
      <c r="L609" s="28">
        <f t="shared" si="46"/>
        <v>150</v>
      </c>
      <c r="M609" s="217">
        <v>150</v>
      </c>
      <c r="N609" s="148">
        <f t="shared" si="45"/>
        <v>0</v>
      </c>
    </row>
    <row r="610" spans="1:14" ht="12.75" customHeight="1" x14ac:dyDescent="0.2">
      <c r="A610" s="25"/>
      <c r="B610" s="25"/>
      <c r="C610" s="34">
        <v>621</v>
      </c>
      <c r="D610" s="34">
        <v>41</v>
      </c>
      <c r="E610" s="26"/>
      <c r="F610" s="95" t="s">
        <v>280</v>
      </c>
      <c r="G610" s="101">
        <v>140</v>
      </c>
      <c r="H610" s="28">
        <v>140</v>
      </c>
      <c r="I610" s="119"/>
      <c r="J610" s="119"/>
      <c r="K610" s="119">
        <v>-9.82</v>
      </c>
      <c r="L610" s="28">
        <f t="shared" si="46"/>
        <v>130.18</v>
      </c>
      <c r="M610" s="217">
        <v>130.18</v>
      </c>
      <c r="N610" s="148">
        <f t="shared" si="45"/>
        <v>0</v>
      </c>
    </row>
    <row r="611" spans="1:14" ht="12.75" customHeight="1" x14ac:dyDescent="0.2">
      <c r="A611" s="25"/>
      <c r="B611" s="25"/>
      <c r="C611" s="34">
        <v>623</v>
      </c>
      <c r="D611" s="34">
        <v>41</v>
      </c>
      <c r="E611" s="26"/>
      <c r="F611" s="95" t="s">
        <v>146</v>
      </c>
      <c r="G611" s="101">
        <v>200</v>
      </c>
      <c r="H611" s="28">
        <v>190</v>
      </c>
      <c r="I611" s="119"/>
      <c r="J611" s="119"/>
      <c r="K611" s="119">
        <v>-43.56</v>
      </c>
      <c r="L611" s="28">
        <f t="shared" si="46"/>
        <v>146.44</v>
      </c>
      <c r="M611" s="217">
        <v>146.44</v>
      </c>
      <c r="N611" s="148">
        <f t="shared" si="45"/>
        <v>0</v>
      </c>
    </row>
    <row r="612" spans="1:14" ht="12.75" customHeight="1" x14ac:dyDescent="0.2">
      <c r="A612" s="25"/>
      <c r="B612" s="25"/>
      <c r="C612" s="34">
        <v>625001</v>
      </c>
      <c r="D612" s="34">
        <v>41</v>
      </c>
      <c r="E612" s="26"/>
      <c r="F612" s="95" t="s">
        <v>466</v>
      </c>
      <c r="G612" s="101">
        <v>52</v>
      </c>
      <c r="H612" s="28">
        <v>52</v>
      </c>
      <c r="I612" s="119"/>
      <c r="J612" s="119"/>
      <c r="K612" s="119">
        <v>-9.1199999999999992</v>
      </c>
      <c r="L612" s="28">
        <f t="shared" si="46"/>
        <v>42.88</v>
      </c>
      <c r="M612" s="217">
        <v>42.88</v>
      </c>
      <c r="N612" s="148">
        <f t="shared" si="45"/>
        <v>0</v>
      </c>
    </row>
    <row r="613" spans="1:14" ht="12.75" customHeight="1" x14ac:dyDescent="0.2">
      <c r="A613" s="25"/>
      <c r="B613" s="25"/>
      <c r="C613" s="34">
        <v>625002</v>
      </c>
      <c r="D613" s="34">
        <v>41</v>
      </c>
      <c r="E613" s="26"/>
      <c r="F613" s="95" t="s">
        <v>467</v>
      </c>
      <c r="G613" s="101">
        <v>474</v>
      </c>
      <c r="H613" s="28">
        <v>474</v>
      </c>
      <c r="I613" s="119"/>
      <c r="J613" s="119"/>
      <c r="K613" s="119">
        <v>-44.81</v>
      </c>
      <c r="L613" s="28">
        <f t="shared" si="46"/>
        <v>429.19</v>
      </c>
      <c r="M613" s="217">
        <v>429.19</v>
      </c>
      <c r="N613" s="148">
        <f t="shared" si="45"/>
        <v>0</v>
      </c>
    </row>
    <row r="614" spans="1:14" ht="12.75" customHeight="1" x14ac:dyDescent="0.2">
      <c r="A614" s="25"/>
      <c r="B614" s="25"/>
      <c r="C614" s="34">
        <v>625003</v>
      </c>
      <c r="D614" s="34">
        <v>41</v>
      </c>
      <c r="E614" s="26"/>
      <c r="F614" s="95" t="s">
        <v>468</v>
      </c>
      <c r="G614" s="101">
        <v>28</v>
      </c>
      <c r="H614" s="28">
        <v>28</v>
      </c>
      <c r="I614" s="119"/>
      <c r="J614" s="119"/>
      <c r="K614" s="119">
        <v>-3.53</v>
      </c>
      <c r="L614" s="28">
        <f t="shared" si="46"/>
        <v>24.47</v>
      </c>
      <c r="M614" s="217">
        <v>24.47</v>
      </c>
      <c r="N614" s="148">
        <f t="shared" si="45"/>
        <v>0</v>
      </c>
    </row>
    <row r="615" spans="1:14" ht="12.75" customHeight="1" x14ac:dyDescent="0.2">
      <c r="A615" s="25"/>
      <c r="B615" s="25"/>
      <c r="C615" s="34">
        <v>625004</v>
      </c>
      <c r="D615" s="34">
        <v>41</v>
      </c>
      <c r="E615" s="26"/>
      <c r="F615" s="95" t="s">
        <v>499</v>
      </c>
      <c r="G615" s="101">
        <v>102</v>
      </c>
      <c r="H615" s="28">
        <v>102</v>
      </c>
      <c r="I615" s="119"/>
      <c r="J615" s="119"/>
      <c r="K615" s="119">
        <v>-10.050000000000001</v>
      </c>
      <c r="L615" s="28">
        <f t="shared" si="46"/>
        <v>91.95</v>
      </c>
      <c r="M615" s="217">
        <v>91.95</v>
      </c>
      <c r="N615" s="148">
        <f t="shared" si="45"/>
        <v>0</v>
      </c>
    </row>
    <row r="616" spans="1:14" ht="12.75" customHeight="1" x14ac:dyDescent="0.2">
      <c r="A616" s="25"/>
      <c r="B616" s="25"/>
      <c r="C616" s="34">
        <v>625005</v>
      </c>
      <c r="D616" s="34">
        <v>41</v>
      </c>
      <c r="E616" s="26"/>
      <c r="F616" s="95" t="s">
        <v>500</v>
      </c>
      <c r="G616" s="101">
        <v>34</v>
      </c>
      <c r="H616" s="28">
        <v>34</v>
      </c>
      <c r="I616" s="119"/>
      <c r="J616" s="119"/>
      <c r="K616" s="119">
        <v>-3.38</v>
      </c>
      <c r="L616" s="28">
        <f t="shared" si="46"/>
        <v>30.62</v>
      </c>
      <c r="M616" s="217">
        <v>30.62</v>
      </c>
      <c r="N616" s="148">
        <f t="shared" si="45"/>
        <v>0</v>
      </c>
    </row>
    <row r="617" spans="1:14" ht="12.75" customHeight="1" x14ac:dyDescent="0.2">
      <c r="A617" s="25"/>
      <c r="B617" s="25"/>
      <c r="C617" s="34">
        <v>625007</v>
      </c>
      <c r="D617" s="34">
        <v>41</v>
      </c>
      <c r="E617" s="26"/>
      <c r="F617" s="95" t="s">
        <v>471</v>
      </c>
      <c r="G617" s="101">
        <v>160</v>
      </c>
      <c r="H617" s="28">
        <v>160</v>
      </c>
      <c r="I617" s="119"/>
      <c r="J617" s="119"/>
      <c r="K617" s="119">
        <v>-14.4</v>
      </c>
      <c r="L617" s="28">
        <f t="shared" si="46"/>
        <v>145.6</v>
      </c>
      <c r="M617" s="217">
        <v>145.6</v>
      </c>
      <c r="N617" s="148">
        <f t="shared" si="45"/>
        <v>0</v>
      </c>
    </row>
    <row r="618" spans="1:14" ht="12.75" customHeight="1" x14ac:dyDescent="0.2">
      <c r="A618" s="25"/>
      <c r="B618" s="25"/>
      <c r="C618" s="34">
        <v>627</v>
      </c>
      <c r="D618" s="34">
        <v>41</v>
      </c>
      <c r="E618" s="26"/>
      <c r="F618" s="95" t="s">
        <v>273</v>
      </c>
      <c r="G618" s="101">
        <v>75</v>
      </c>
      <c r="H618" s="28">
        <v>75</v>
      </c>
      <c r="I618" s="119"/>
      <c r="J618" s="119"/>
      <c r="K618" s="119">
        <v>-1.77</v>
      </c>
      <c r="L618" s="28">
        <f t="shared" si="46"/>
        <v>73.23</v>
      </c>
      <c r="M618" s="217">
        <v>73.23</v>
      </c>
      <c r="N618" s="148">
        <f t="shared" si="45"/>
        <v>0</v>
      </c>
    </row>
    <row r="619" spans="1:14" ht="12.75" customHeight="1" x14ac:dyDescent="0.2">
      <c r="A619" s="25"/>
      <c r="B619" s="25"/>
      <c r="C619" s="34">
        <v>631001</v>
      </c>
      <c r="D619" s="34">
        <v>41</v>
      </c>
      <c r="E619" s="26"/>
      <c r="F619" s="95" t="s">
        <v>514</v>
      </c>
      <c r="G619" s="101">
        <v>5</v>
      </c>
      <c r="H619" s="28">
        <v>5</v>
      </c>
      <c r="I619" s="119"/>
      <c r="J619" s="119"/>
      <c r="K619" s="119">
        <v>-5</v>
      </c>
      <c r="L619" s="28">
        <f t="shared" si="46"/>
        <v>0</v>
      </c>
      <c r="M619" s="217">
        <v>0</v>
      </c>
      <c r="N619" s="148">
        <f t="shared" si="45"/>
        <v>0</v>
      </c>
    </row>
    <row r="620" spans="1:14" ht="12.75" customHeight="1" x14ac:dyDescent="0.2">
      <c r="A620" s="25"/>
      <c r="B620" s="25"/>
      <c r="C620" s="34">
        <v>632001</v>
      </c>
      <c r="D620" s="34">
        <v>41</v>
      </c>
      <c r="E620" s="26"/>
      <c r="F620" s="95" t="s">
        <v>164</v>
      </c>
      <c r="G620" s="101">
        <v>645</v>
      </c>
      <c r="H620" s="28">
        <v>645</v>
      </c>
      <c r="I620" s="119"/>
      <c r="J620" s="119"/>
      <c r="K620" s="119"/>
      <c r="L620" s="28">
        <f t="shared" si="46"/>
        <v>645</v>
      </c>
      <c r="M620" s="217">
        <v>645</v>
      </c>
      <c r="N620" s="148">
        <f t="shared" si="45"/>
        <v>0</v>
      </c>
    </row>
    <row r="621" spans="1:14" ht="12.75" customHeight="1" x14ac:dyDescent="0.2">
      <c r="A621" s="25"/>
      <c r="B621" s="25"/>
      <c r="C621" s="34">
        <v>632002</v>
      </c>
      <c r="D621" s="34">
        <v>41</v>
      </c>
      <c r="E621" s="26"/>
      <c r="F621" s="95" t="s">
        <v>166</v>
      </c>
      <c r="G621" s="101">
        <v>77</v>
      </c>
      <c r="H621" s="28">
        <v>77</v>
      </c>
      <c r="I621" s="119"/>
      <c r="J621" s="119"/>
      <c r="K621" s="119">
        <v>14.18</v>
      </c>
      <c r="L621" s="28">
        <f t="shared" si="46"/>
        <v>91.18</v>
      </c>
      <c r="M621" s="217">
        <v>91.18</v>
      </c>
      <c r="N621" s="148">
        <f t="shared" si="45"/>
        <v>0</v>
      </c>
    </row>
    <row r="622" spans="1:14" ht="12.75" customHeight="1" x14ac:dyDescent="0.2">
      <c r="A622" s="25"/>
      <c r="B622" s="25"/>
      <c r="C622" s="34">
        <v>632003</v>
      </c>
      <c r="D622" s="34">
        <v>41</v>
      </c>
      <c r="E622" s="26"/>
      <c r="F622" s="95" t="s">
        <v>515</v>
      </c>
      <c r="G622" s="101">
        <v>5</v>
      </c>
      <c r="H622" s="28">
        <v>6.09</v>
      </c>
      <c r="I622" s="119">
        <v>0</v>
      </c>
      <c r="J622" s="119"/>
      <c r="K622" s="119">
        <v>-5</v>
      </c>
      <c r="L622" s="28">
        <f t="shared" si="46"/>
        <v>1.0899999999999999</v>
      </c>
      <c r="M622" s="217">
        <v>1.0900000000000001</v>
      </c>
      <c r="N622" s="148">
        <f t="shared" si="45"/>
        <v>0</v>
      </c>
    </row>
    <row r="623" spans="1:14" ht="12.75" customHeight="1" x14ac:dyDescent="0.2">
      <c r="A623" s="25"/>
      <c r="B623" s="25"/>
      <c r="C623" s="34">
        <v>633001</v>
      </c>
      <c r="D623" s="34">
        <v>41</v>
      </c>
      <c r="E623" s="26"/>
      <c r="F623" s="95" t="s">
        <v>486</v>
      </c>
      <c r="G623" s="101">
        <v>250</v>
      </c>
      <c r="H623" s="28">
        <v>250</v>
      </c>
      <c r="I623" s="119"/>
      <c r="J623" s="119"/>
      <c r="K623" s="119">
        <v>701.7</v>
      </c>
      <c r="L623" s="28">
        <f t="shared" si="46"/>
        <v>951.7</v>
      </c>
      <c r="M623" s="217">
        <v>951.7</v>
      </c>
      <c r="N623" s="148">
        <f t="shared" si="45"/>
        <v>0</v>
      </c>
    </row>
    <row r="624" spans="1:14" ht="12.75" customHeight="1" x14ac:dyDescent="0.2">
      <c r="A624" s="25"/>
      <c r="B624" s="25"/>
      <c r="C624" s="34">
        <v>633004</v>
      </c>
      <c r="D624" s="34">
        <v>41</v>
      </c>
      <c r="E624" s="26"/>
      <c r="F624" s="95" t="s">
        <v>338</v>
      </c>
      <c r="G624" s="101">
        <v>250</v>
      </c>
      <c r="H624" s="28">
        <v>250</v>
      </c>
      <c r="I624" s="119"/>
      <c r="J624" s="119"/>
      <c r="K624" s="119">
        <v>76.25</v>
      </c>
      <c r="L624" s="28">
        <f t="shared" si="46"/>
        <v>326.25</v>
      </c>
      <c r="M624" s="217">
        <v>326.25</v>
      </c>
      <c r="N624" s="148">
        <f t="shared" si="45"/>
        <v>0</v>
      </c>
    </row>
    <row r="625" spans="1:14" ht="12.75" customHeight="1" x14ac:dyDescent="0.2">
      <c r="A625" s="25"/>
      <c r="B625" s="25"/>
      <c r="C625" s="34">
        <v>633006</v>
      </c>
      <c r="D625" s="34">
        <v>41</v>
      </c>
      <c r="E625" s="26"/>
      <c r="F625" s="95" t="s">
        <v>177</v>
      </c>
      <c r="G625" s="101">
        <v>367</v>
      </c>
      <c r="H625" s="28">
        <v>444</v>
      </c>
      <c r="I625" s="119">
        <v>0</v>
      </c>
      <c r="J625" s="119"/>
      <c r="K625" s="119">
        <v>-349.05</v>
      </c>
      <c r="L625" s="28">
        <f t="shared" si="46"/>
        <v>94.949999999999989</v>
      </c>
      <c r="M625" s="217">
        <v>94.95</v>
      </c>
      <c r="N625" s="148">
        <f t="shared" si="45"/>
        <v>0</v>
      </c>
    </row>
    <row r="626" spans="1:14" ht="12.75" customHeight="1" x14ac:dyDescent="0.2">
      <c r="A626" s="25"/>
      <c r="B626" s="25"/>
      <c r="C626" s="34">
        <v>633010</v>
      </c>
      <c r="D626" s="34">
        <v>41</v>
      </c>
      <c r="E626" s="26"/>
      <c r="F626" s="95" t="s">
        <v>192</v>
      </c>
      <c r="G626" s="101">
        <v>50</v>
      </c>
      <c r="H626" s="28">
        <v>50</v>
      </c>
      <c r="I626" s="119"/>
      <c r="J626" s="119"/>
      <c r="K626" s="119">
        <v>-50</v>
      </c>
      <c r="L626" s="28">
        <f t="shared" si="46"/>
        <v>0</v>
      </c>
      <c r="M626" s="217">
        <v>0</v>
      </c>
      <c r="N626" s="148">
        <f t="shared" si="45"/>
        <v>0</v>
      </c>
    </row>
    <row r="627" spans="1:14" ht="12.75" customHeight="1" x14ac:dyDescent="0.2">
      <c r="A627" s="25"/>
      <c r="B627" s="25"/>
      <c r="C627" s="34">
        <v>633013</v>
      </c>
      <c r="D627" s="34">
        <v>41</v>
      </c>
      <c r="E627" s="26"/>
      <c r="F627" s="95" t="s">
        <v>194</v>
      </c>
      <c r="G627" s="101">
        <v>0</v>
      </c>
      <c r="H627" s="28">
        <v>10</v>
      </c>
      <c r="I627" s="119">
        <v>0</v>
      </c>
      <c r="J627" s="119"/>
      <c r="K627" s="119">
        <v>-0.19</v>
      </c>
      <c r="L627" s="28">
        <f t="shared" si="46"/>
        <v>9.81</v>
      </c>
      <c r="M627" s="217">
        <v>9.81</v>
      </c>
      <c r="N627" s="148">
        <f t="shared" si="45"/>
        <v>0</v>
      </c>
    </row>
    <row r="628" spans="1:14" ht="12.75" customHeight="1" x14ac:dyDescent="0.2">
      <c r="A628" s="25"/>
      <c r="B628" s="25"/>
      <c r="C628" s="34">
        <v>633019</v>
      </c>
      <c r="D628" s="34">
        <v>41</v>
      </c>
      <c r="E628" s="26"/>
      <c r="F628" s="95" t="s">
        <v>174</v>
      </c>
      <c r="G628" s="101">
        <v>0</v>
      </c>
      <c r="H628" s="28">
        <v>0</v>
      </c>
      <c r="I628" s="119"/>
      <c r="J628" s="119"/>
      <c r="K628" s="119">
        <v>26.2</v>
      </c>
      <c r="L628" s="28">
        <f>SUM(H628:K628)</f>
        <v>26.2</v>
      </c>
      <c r="M628" s="217">
        <v>26.2</v>
      </c>
      <c r="N628" s="148">
        <f t="shared" si="45"/>
        <v>0</v>
      </c>
    </row>
    <row r="629" spans="1:14" ht="12.75" customHeight="1" x14ac:dyDescent="0.2">
      <c r="A629" s="25"/>
      <c r="B629" s="25"/>
      <c r="C629" s="34">
        <v>635002</v>
      </c>
      <c r="D629" s="34">
        <v>41</v>
      </c>
      <c r="E629" s="26"/>
      <c r="F629" s="95" t="s">
        <v>516</v>
      </c>
      <c r="G629" s="101">
        <v>7</v>
      </c>
      <c r="H629" s="28">
        <v>7</v>
      </c>
      <c r="I629" s="119"/>
      <c r="J629" s="119"/>
      <c r="K629" s="119">
        <v>-7</v>
      </c>
      <c r="L629" s="28">
        <f t="shared" si="46"/>
        <v>0</v>
      </c>
      <c r="M629" s="217">
        <v>0</v>
      </c>
      <c r="N629" s="148">
        <f t="shared" ref="N629:N660" si="47">L629-M629</f>
        <v>0</v>
      </c>
    </row>
    <row r="630" spans="1:14" ht="12.75" customHeight="1" x14ac:dyDescent="0.2">
      <c r="A630" s="25"/>
      <c r="B630" s="25"/>
      <c r="C630" s="34">
        <v>635004</v>
      </c>
      <c r="D630" s="34">
        <v>41</v>
      </c>
      <c r="E630" s="26"/>
      <c r="F630" s="95" t="s">
        <v>479</v>
      </c>
      <c r="G630" s="101">
        <v>503</v>
      </c>
      <c r="H630" s="28">
        <v>503</v>
      </c>
      <c r="I630" s="119"/>
      <c r="J630" s="119"/>
      <c r="K630" s="119">
        <v>-481.4</v>
      </c>
      <c r="L630" s="28">
        <f t="shared" si="46"/>
        <v>21.600000000000023</v>
      </c>
      <c r="M630" s="217">
        <v>21.6</v>
      </c>
      <c r="N630" s="148">
        <f t="shared" si="47"/>
        <v>0</v>
      </c>
    </row>
    <row r="631" spans="1:14" ht="12.75" customHeight="1" x14ac:dyDescent="0.2">
      <c r="A631" s="25"/>
      <c r="B631" s="25"/>
      <c r="C631" s="34">
        <v>635006</v>
      </c>
      <c r="D631" s="34">
        <v>41</v>
      </c>
      <c r="E631" s="26"/>
      <c r="F631" s="95" t="s">
        <v>480</v>
      </c>
      <c r="G631" s="101">
        <v>250</v>
      </c>
      <c r="H631" s="28">
        <v>384.91</v>
      </c>
      <c r="I631" s="119">
        <v>0</v>
      </c>
      <c r="J631" s="119"/>
      <c r="K631" s="119">
        <v>439.04</v>
      </c>
      <c r="L631" s="28">
        <f t="shared" si="46"/>
        <v>823.95</v>
      </c>
      <c r="M631" s="217">
        <v>823.95</v>
      </c>
      <c r="N631" s="148">
        <f t="shared" si="47"/>
        <v>0</v>
      </c>
    </row>
    <row r="632" spans="1:14" ht="12.75" customHeight="1" x14ac:dyDescent="0.2">
      <c r="A632" s="25"/>
      <c r="B632" s="25"/>
      <c r="C632" s="34">
        <v>637001</v>
      </c>
      <c r="D632" s="34">
        <v>41</v>
      </c>
      <c r="E632" s="26"/>
      <c r="F632" s="95" t="s">
        <v>218</v>
      </c>
      <c r="G632" s="101">
        <v>9</v>
      </c>
      <c r="H632" s="28">
        <v>9</v>
      </c>
      <c r="I632" s="119"/>
      <c r="J632" s="119"/>
      <c r="K632" s="119">
        <v>5.25</v>
      </c>
      <c r="L632" s="28">
        <f t="shared" si="46"/>
        <v>14.25</v>
      </c>
      <c r="M632" s="217">
        <v>14.25</v>
      </c>
      <c r="N632" s="148">
        <f t="shared" si="47"/>
        <v>0</v>
      </c>
    </row>
    <row r="633" spans="1:14" ht="12.75" customHeight="1" x14ac:dyDescent="0.2">
      <c r="A633" s="25"/>
      <c r="B633" s="25"/>
      <c r="C633" s="34">
        <v>637004</v>
      </c>
      <c r="D633" s="25" t="s">
        <v>11</v>
      </c>
      <c r="E633" s="26"/>
      <c r="F633" s="27" t="s">
        <v>302</v>
      </c>
      <c r="G633" s="101">
        <v>97</v>
      </c>
      <c r="H633" s="28">
        <v>97</v>
      </c>
      <c r="I633" s="119"/>
      <c r="J633" s="119"/>
      <c r="K633" s="119">
        <v>29.29</v>
      </c>
      <c r="L633" s="28">
        <f t="shared" si="46"/>
        <v>126.28999999999999</v>
      </c>
      <c r="M633" s="217">
        <v>126.29</v>
      </c>
      <c r="N633" s="148">
        <f t="shared" si="47"/>
        <v>0</v>
      </c>
    </row>
    <row r="634" spans="1:14" ht="12.75" customHeight="1" x14ac:dyDescent="0.2">
      <c r="A634" s="25"/>
      <c r="B634" s="25"/>
      <c r="C634" s="34">
        <v>637005</v>
      </c>
      <c r="D634" s="34">
        <v>41</v>
      </c>
      <c r="E634" s="26"/>
      <c r="F634" s="27" t="s">
        <v>226</v>
      </c>
      <c r="G634" s="101">
        <v>10</v>
      </c>
      <c r="H634" s="28">
        <v>0</v>
      </c>
      <c r="I634" s="119">
        <v>0</v>
      </c>
      <c r="J634" s="119"/>
      <c r="K634" s="119">
        <v>0</v>
      </c>
      <c r="L634" s="28">
        <f>SUM(H634:K634)</f>
        <v>0</v>
      </c>
      <c r="M634" s="217">
        <v>0</v>
      </c>
      <c r="N634" s="148">
        <f t="shared" si="47"/>
        <v>0</v>
      </c>
    </row>
    <row r="635" spans="1:14" ht="12.75" customHeight="1" x14ac:dyDescent="0.2">
      <c r="A635" s="25"/>
      <c r="B635" s="25"/>
      <c r="C635" s="34">
        <v>637006</v>
      </c>
      <c r="D635" s="34">
        <v>41</v>
      </c>
      <c r="E635" s="26"/>
      <c r="F635" s="27" t="s">
        <v>553</v>
      </c>
      <c r="G635" s="101">
        <v>0</v>
      </c>
      <c r="H635" s="28">
        <v>4</v>
      </c>
      <c r="I635" s="119">
        <v>0</v>
      </c>
      <c r="J635" s="119"/>
      <c r="K635" s="119"/>
      <c r="L635" s="28">
        <f t="shared" si="46"/>
        <v>4</v>
      </c>
      <c r="M635" s="217">
        <v>4</v>
      </c>
      <c r="N635" s="148">
        <f t="shared" si="47"/>
        <v>0</v>
      </c>
    </row>
    <row r="636" spans="1:14" ht="12.75" customHeight="1" x14ac:dyDescent="0.2">
      <c r="A636" s="25"/>
      <c r="B636" s="25"/>
      <c r="C636" s="34">
        <v>637012</v>
      </c>
      <c r="D636" s="34">
        <v>41</v>
      </c>
      <c r="E636" s="26"/>
      <c r="F636" s="27" t="s">
        <v>481</v>
      </c>
      <c r="G636" s="101">
        <v>31</v>
      </c>
      <c r="H636" s="28">
        <v>31</v>
      </c>
      <c r="I636" s="119"/>
      <c r="J636" s="119"/>
      <c r="K636" s="119">
        <v>4.88</v>
      </c>
      <c r="L636" s="28">
        <f t="shared" si="46"/>
        <v>35.880000000000003</v>
      </c>
      <c r="M636" s="217">
        <v>35.880000000000003</v>
      </c>
      <c r="N636" s="148">
        <f t="shared" si="47"/>
        <v>0</v>
      </c>
    </row>
    <row r="637" spans="1:14" ht="12.75" customHeight="1" x14ac:dyDescent="0.2">
      <c r="A637" s="25"/>
      <c r="B637" s="25"/>
      <c r="C637" s="34">
        <v>637014</v>
      </c>
      <c r="D637" s="34">
        <v>41</v>
      </c>
      <c r="E637" s="26"/>
      <c r="F637" s="27" t="s">
        <v>482</v>
      </c>
      <c r="G637" s="101">
        <v>162</v>
      </c>
      <c r="H637" s="28">
        <v>162</v>
      </c>
      <c r="I637" s="119"/>
      <c r="J637" s="119"/>
      <c r="K637" s="119">
        <v>-12.97</v>
      </c>
      <c r="L637" s="28">
        <f t="shared" si="46"/>
        <v>149.03</v>
      </c>
      <c r="M637" s="217">
        <v>149.03</v>
      </c>
      <c r="N637" s="148">
        <f t="shared" si="47"/>
        <v>0</v>
      </c>
    </row>
    <row r="638" spans="1:14" ht="12.75" customHeight="1" x14ac:dyDescent="0.2">
      <c r="A638" s="25"/>
      <c r="B638" s="25"/>
      <c r="C638" s="34">
        <v>637016</v>
      </c>
      <c r="D638" s="34">
        <v>41</v>
      </c>
      <c r="E638" s="26"/>
      <c r="F638" s="27" t="s">
        <v>234</v>
      </c>
      <c r="G638" s="101">
        <v>31</v>
      </c>
      <c r="H638" s="28">
        <v>31</v>
      </c>
      <c r="I638" s="119"/>
      <c r="J638" s="119"/>
      <c r="K638" s="119">
        <v>-1.89</v>
      </c>
      <c r="L638" s="28">
        <f t="shared" ref="L638:L668" si="48">SUM(H638:K638)</f>
        <v>29.11</v>
      </c>
      <c r="M638" s="217">
        <v>29.11</v>
      </c>
      <c r="N638" s="148">
        <f t="shared" si="47"/>
        <v>0</v>
      </c>
    </row>
    <row r="639" spans="1:14" ht="12.75" customHeight="1" x14ac:dyDescent="0.2">
      <c r="A639" s="25"/>
      <c r="B639" s="25"/>
      <c r="C639" s="34">
        <v>642015</v>
      </c>
      <c r="D639" s="34">
        <v>41</v>
      </c>
      <c r="E639" s="26"/>
      <c r="F639" s="27" t="s">
        <v>483</v>
      </c>
      <c r="G639" s="101">
        <v>30</v>
      </c>
      <c r="H639" s="28">
        <v>30</v>
      </c>
      <c r="I639" s="119"/>
      <c r="J639" s="119"/>
      <c r="K639" s="119">
        <v>25.16</v>
      </c>
      <c r="L639" s="28">
        <f t="shared" si="48"/>
        <v>55.16</v>
      </c>
      <c r="M639" s="217">
        <v>55.16</v>
      </c>
      <c r="N639" s="148">
        <f t="shared" si="47"/>
        <v>0</v>
      </c>
    </row>
    <row r="640" spans="1:14" ht="12.75" customHeight="1" x14ac:dyDescent="0.2">
      <c r="A640" s="25" t="s">
        <v>518</v>
      </c>
      <c r="B640" s="25" t="s">
        <v>520</v>
      </c>
      <c r="C640" s="22">
        <v>611</v>
      </c>
      <c r="D640" s="9" t="s">
        <v>11</v>
      </c>
      <c r="E640" s="10"/>
      <c r="F640" s="11" t="s">
        <v>137</v>
      </c>
      <c r="G640" s="101">
        <v>5345</v>
      </c>
      <c r="H640" s="28">
        <v>5587.85</v>
      </c>
      <c r="I640" s="119">
        <v>0</v>
      </c>
      <c r="J640" s="119"/>
      <c r="K640" s="119">
        <v>-580.84</v>
      </c>
      <c r="L640" s="28">
        <f t="shared" si="48"/>
        <v>5007.01</v>
      </c>
      <c r="M640" s="217">
        <v>5007.01</v>
      </c>
      <c r="N640" s="148">
        <f t="shared" si="47"/>
        <v>0</v>
      </c>
    </row>
    <row r="641" spans="1:14" ht="12.75" customHeight="1" x14ac:dyDescent="0.2">
      <c r="A641" s="25" t="s">
        <v>521</v>
      </c>
      <c r="B641" s="25"/>
      <c r="C641" s="22">
        <v>612001</v>
      </c>
      <c r="D641" s="22">
        <v>41</v>
      </c>
      <c r="E641" s="10"/>
      <c r="F641" s="80" t="s">
        <v>139</v>
      </c>
      <c r="G641" s="101">
        <v>460</v>
      </c>
      <c r="H641" s="28">
        <v>460</v>
      </c>
      <c r="I641" s="119"/>
      <c r="J641" s="119"/>
      <c r="K641" s="119">
        <v>-266.98</v>
      </c>
      <c r="L641" s="28">
        <f t="shared" si="48"/>
        <v>193.01999999999998</v>
      </c>
      <c r="M641" s="217">
        <v>193.02</v>
      </c>
      <c r="N641" s="148">
        <f t="shared" si="47"/>
        <v>0</v>
      </c>
    </row>
    <row r="642" spans="1:14" ht="12.75" customHeight="1" x14ac:dyDescent="0.2">
      <c r="A642" s="25"/>
      <c r="B642" s="25"/>
      <c r="C642" s="22">
        <v>612002</v>
      </c>
      <c r="D642" s="22">
        <v>41</v>
      </c>
      <c r="E642" s="10"/>
      <c r="F642" s="80" t="s">
        <v>464</v>
      </c>
      <c r="G642" s="101">
        <v>138</v>
      </c>
      <c r="H642" s="28">
        <v>138</v>
      </c>
      <c r="I642" s="119"/>
      <c r="J642" s="119"/>
      <c r="K642" s="119">
        <v>-23.54</v>
      </c>
      <c r="L642" s="28">
        <f t="shared" si="48"/>
        <v>114.46000000000001</v>
      </c>
      <c r="M642" s="217">
        <v>114.46</v>
      </c>
      <c r="N642" s="148">
        <f t="shared" si="47"/>
        <v>0</v>
      </c>
    </row>
    <row r="643" spans="1:14" ht="12.75" customHeight="1" x14ac:dyDescent="0.2">
      <c r="A643" s="25"/>
      <c r="B643" s="25"/>
      <c r="C643" s="34">
        <v>614</v>
      </c>
      <c r="D643" s="34">
        <v>41</v>
      </c>
      <c r="E643" s="26"/>
      <c r="F643" s="95" t="s">
        <v>141</v>
      </c>
      <c r="G643" s="101">
        <v>276</v>
      </c>
      <c r="H643" s="28">
        <v>276</v>
      </c>
      <c r="I643" s="119"/>
      <c r="J643" s="119"/>
      <c r="K643" s="119"/>
      <c r="L643" s="28">
        <f t="shared" si="48"/>
        <v>276</v>
      </c>
      <c r="M643" s="217">
        <v>276</v>
      </c>
      <c r="N643" s="148">
        <f t="shared" si="47"/>
        <v>0</v>
      </c>
    </row>
    <row r="644" spans="1:14" ht="12.75" customHeight="1" x14ac:dyDescent="0.2">
      <c r="A644" s="25"/>
      <c r="B644" s="25"/>
      <c r="C644" s="34">
        <v>621</v>
      </c>
      <c r="D644" s="34">
        <v>41</v>
      </c>
      <c r="E644" s="26"/>
      <c r="F644" s="95" t="s">
        <v>280</v>
      </c>
      <c r="G644" s="101">
        <v>258</v>
      </c>
      <c r="H644" s="28">
        <v>258</v>
      </c>
      <c r="I644" s="119"/>
      <c r="J644" s="119"/>
      <c r="K644" s="119">
        <v>-18.46</v>
      </c>
      <c r="L644" s="28">
        <f t="shared" si="48"/>
        <v>239.54</v>
      </c>
      <c r="M644" s="217">
        <v>239.54</v>
      </c>
      <c r="N644" s="148">
        <f t="shared" si="47"/>
        <v>0</v>
      </c>
    </row>
    <row r="645" spans="1:14" ht="12.75" customHeight="1" x14ac:dyDescent="0.2">
      <c r="A645" s="25"/>
      <c r="B645" s="25"/>
      <c r="C645" s="34">
        <v>623</v>
      </c>
      <c r="D645" s="34">
        <v>41</v>
      </c>
      <c r="E645" s="26"/>
      <c r="F645" s="95" t="s">
        <v>146</v>
      </c>
      <c r="G645" s="101">
        <v>368</v>
      </c>
      <c r="H645" s="28">
        <v>350</v>
      </c>
      <c r="I645" s="119"/>
      <c r="J645" s="119"/>
      <c r="K645" s="119">
        <v>-80.55</v>
      </c>
      <c r="L645" s="28">
        <f t="shared" si="48"/>
        <v>269.45</v>
      </c>
      <c r="M645" s="217">
        <v>269.45</v>
      </c>
      <c r="N645" s="148">
        <f t="shared" si="47"/>
        <v>0</v>
      </c>
    </row>
    <row r="646" spans="1:14" ht="12.75" customHeight="1" x14ac:dyDescent="0.2">
      <c r="A646" s="25"/>
      <c r="B646" s="25"/>
      <c r="C646" s="34">
        <v>625001</v>
      </c>
      <c r="D646" s="34">
        <v>41</v>
      </c>
      <c r="E646" s="26"/>
      <c r="F646" s="95" t="s">
        <v>466</v>
      </c>
      <c r="G646" s="101">
        <v>97</v>
      </c>
      <c r="H646" s="28">
        <v>97</v>
      </c>
      <c r="I646" s="119"/>
      <c r="J646" s="119"/>
      <c r="K646" s="119">
        <v>-18.079999999999998</v>
      </c>
      <c r="L646" s="28">
        <f t="shared" si="48"/>
        <v>78.92</v>
      </c>
      <c r="M646" s="217">
        <v>78.92</v>
      </c>
      <c r="N646" s="148">
        <f t="shared" si="47"/>
        <v>0</v>
      </c>
    </row>
    <row r="647" spans="1:14" ht="12.75" customHeight="1" x14ac:dyDescent="0.2">
      <c r="A647" s="25"/>
      <c r="B647" s="25"/>
      <c r="C647" s="34">
        <v>625002</v>
      </c>
      <c r="D647" s="34">
        <v>41</v>
      </c>
      <c r="E647" s="26"/>
      <c r="F647" s="95" t="s">
        <v>467</v>
      </c>
      <c r="G647" s="101">
        <v>871</v>
      </c>
      <c r="H647" s="28">
        <v>871</v>
      </c>
      <c r="I647" s="119"/>
      <c r="J647" s="119"/>
      <c r="K647" s="119">
        <v>-81.290000000000006</v>
      </c>
      <c r="L647" s="28">
        <f t="shared" si="48"/>
        <v>789.71</v>
      </c>
      <c r="M647" s="217">
        <v>789.71</v>
      </c>
      <c r="N647" s="148">
        <f t="shared" si="47"/>
        <v>0</v>
      </c>
    </row>
    <row r="648" spans="1:14" ht="12.75" customHeight="1" x14ac:dyDescent="0.2">
      <c r="A648" s="25"/>
      <c r="B648" s="25"/>
      <c r="C648" s="34">
        <v>625003</v>
      </c>
      <c r="D648" s="34">
        <v>41</v>
      </c>
      <c r="E648" s="26"/>
      <c r="F648" s="95" t="s">
        <v>468</v>
      </c>
      <c r="G648" s="101">
        <v>50</v>
      </c>
      <c r="H648" s="28">
        <v>50</v>
      </c>
      <c r="I648" s="119"/>
      <c r="J648" s="119"/>
      <c r="K648" s="119">
        <v>-4.97</v>
      </c>
      <c r="L648" s="28">
        <f t="shared" si="48"/>
        <v>45.03</v>
      </c>
      <c r="M648" s="217">
        <v>45.03</v>
      </c>
      <c r="N648" s="148">
        <f t="shared" si="47"/>
        <v>0</v>
      </c>
    </row>
    <row r="649" spans="1:14" ht="12.75" customHeight="1" x14ac:dyDescent="0.2">
      <c r="A649" s="25"/>
      <c r="B649" s="25"/>
      <c r="C649" s="34">
        <v>625004</v>
      </c>
      <c r="D649" s="34">
        <v>41</v>
      </c>
      <c r="E649" s="26"/>
      <c r="F649" s="95" t="s">
        <v>499</v>
      </c>
      <c r="G649" s="101">
        <v>189</v>
      </c>
      <c r="H649" s="28">
        <v>189</v>
      </c>
      <c r="I649" s="119"/>
      <c r="J649" s="119"/>
      <c r="K649" s="119">
        <v>-19.829999999999998</v>
      </c>
      <c r="L649" s="28">
        <f t="shared" si="48"/>
        <v>169.17000000000002</v>
      </c>
      <c r="M649" s="217">
        <v>169.17</v>
      </c>
      <c r="N649" s="148">
        <f t="shared" si="47"/>
        <v>0</v>
      </c>
    </row>
    <row r="650" spans="1:14" ht="12.75" customHeight="1" x14ac:dyDescent="0.2">
      <c r="A650" s="25"/>
      <c r="B650" s="25"/>
      <c r="C650" s="34">
        <v>625005</v>
      </c>
      <c r="D650" s="34">
        <v>41</v>
      </c>
      <c r="E650" s="26"/>
      <c r="F650" s="95" t="s">
        <v>500</v>
      </c>
      <c r="G650" s="101">
        <v>62</v>
      </c>
      <c r="H650" s="28">
        <v>62</v>
      </c>
      <c r="I650" s="119"/>
      <c r="J650" s="119"/>
      <c r="K650" s="119">
        <v>-5.65</v>
      </c>
      <c r="L650" s="28">
        <f t="shared" si="48"/>
        <v>56.35</v>
      </c>
      <c r="M650" s="217">
        <v>56.35</v>
      </c>
      <c r="N650" s="148">
        <f t="shared" si="47"/>
        <v>0</v>
      </c>
    </row>
    <row r="651" spans="1:14" ht="12.75" customHeight="1" x14ac:dyDescent="0.2">
      <c r="A651" s="25"/>
      <c r="B651" s="25"/>
      <c r="C651" s="34">
        <v>625007</v>
      </c>
      <c r="D651" s="34">
        <v>41</v>
      </c>
      <c r="E651" s="26"/>
      <c r="F651" s="95" t="s">
        <v>471</v>
      </c>
      <c r="G651" s="101">
        <v>294</v>
      </c>
      <c r="H651" s="28">
        <v>294</v>
      </c>
      <c r="I651" s="119"/>
      <c r="J651" s="119"/>
      <c r="K651" s="119">
        <v>-26.12</v>
      </c>
      <c r="L651" s="28">
        <f t="shared" si="48"/>
        <v>267.88</v>
      </c>
      <c r="M651" s="217">
        <v>267.88</v>
      </c>
      <c r="N651" s="148">
        <f t="shared" si="47"/>
        <v>0</v>
      </c>
    </row>
    <row r="652" spans="1:14" ht="12.75" customHeight="1" x14ac:dyDescent="0.2">
      <c r="A652" s="25"/>
      <c r="B652" s="25"/>
      <c r="C652" s="34">
        <v>627</v>
      </c>
      <c r="D652" s="34">
        <v>41</v>
      </c>
      <c r="E652" s="26"/>
      <c r="F652" s="95" t="s">
        <v>273</v>
      </c>
      <c r="G652" s="101">
        <v>138</v>
      </c>
      <c r="H652" s="28">
        <v>138</v>
      </c>
      <c r="I652" s="119"/>
      <c r="J652" s="119"/>
      <c r="K652" s="119">
        <v>-3.26</v>
      </c>
      <c r="L652" s="28">
        <f t="shared" si="48"/>
        <v>134.74</v>
      </c>
      <c r="M652" s="217">
        <v>134.74</v>
      </c>
      <c r="N652" s="148">
        <f t="shared" si="47"/>
        <v>0</v>
      </c>
    </row>
    <row r="653" spans="1:14" ht="12.75" customHeight="1" x14ac:dyDescent="0.2">
      <c r="A653" s="25"/>
      <c r="B653" s="25"/>
      <c r="C653" s="34">
        <v>631001</v>
      </c>
      <c r="D653" s="34">
        <v>41</v>
      </c>
      <c r="E653" s="26"/>
      <c r="F653" s="95" t="s">
        <v>514</v>
      </c>
      <c r="G653" s="101">
        <v>9</v>
      </c>
      <c r="H653" s="28">
        <v>9</v>
      </c>
      <c r="I653" s="119"/>
      <c r="J653" s="119"/>
      <c r="K653" s="119">
        <v>-9</v>
      </c>
      <c r="L653" s="28">
        <f t="shared" si="48"/>
        <v>0</v>
      </c>
      <c r="M653" s="217">
        <v>0</v>
      </c>
      <c r="N653" s="148">
        <f t="shared" si="47"/>
        <v>0</v>
      </c>
    </row>
    <row r="654" spans="1:14" ht="12.75" customHeight="1" x14ac:dyDescent="0.2">
      <c r="A654" s="25"/>
      <c r="B654" s="25"/>
      <c r="C654" s="34">
        <v>632001</v>
      </c>
      <c r="D654" s="34">
        <v>41</v>
      </c>
      <c r="E654" s="26"/>
      <c r="F654" s="95" t="s">
        <v>164</v>
      </c>
      <c r="G654" s="101">
        <v>1187</v>
      </c>
      <c r="H654" s="28">
        <v>1187</v>
      </c>
      <c r="I654" s="119"/>
      <c r="J654" s="119"/>
      <c r="K654" s="119"/>
      <c r="L654" s="28">
        <f t="shared" si="48"/>
        <v>1187</v>
      </c>
      <c r="M654" s="217">
        <v>1187</v>
      </c>
      <c r="N654" s="148">
        <f t="shared" si="47"/>
        <v>0</v>
      </c>
    </row>
    <row r="655" spans="1:14" ht="12.75" customHeight="1" x14ac:dyDescent="0.2">
      <c r="A655" s="25"/>
      <c r="B655" s="25"/>
      <c r="C655" s="34">
        <v>632002</v>
      </c>
      <c r="D655" s="34">
        <v>41</v>
      </c>
      <c r="E655" s="26"/>
      <c r="F655" s="95" t="s">
        <v>166</v>
      </c>
      <c r="G655" s="101">
        <v>143</v>
      </c>
      <c r="H655" s="28">
        <v>143</v>
      </c>
      <c r="I655" s="119"/>
      <c r="J655" s="119"/>
      <c r="K655" s="119">
        <v>2.66</v>
      </c>
      <c r="L655" s="28">
        <f t="shared" si="48"/>
        <v>145.66</v>
      </c>
      <c r="M655" s="217">
        <v>145.66</v>
      </c>
      <c r="N655" s="148">
        <f t="shared" si="47"/>
        <v>0</v>
      </c>
    </row>
    <row r="656" spans="1:14" ht="12.75" customHeight="1" x14ac:dyDescent="0.2">
      <c r="A656" s="25"/>
      <c r="B656" s="25"/>
      <c r="C656" s="34">
        <v>632003</v>
      </c>
      <c r="D656" s="34">
        <v>41</v>
      </c>
      <c r="E656" s="26"/>
      <c r="F656" s="95" t="s">
        <v>515</v>
      </c>
      <c r="G656" s="101">
        <v>9</v>
      </c>
      <c r="H656" s="28">
        <v>11</v>
      </c>
      <c r="I656" s="119">
        <v>0</v>
      </c>
      <c r="J656" s="119"/>
      <c r="K656" s="119">
        <v>-9</v>
      </c>
      <c r="L656" s="28">
        <f t="shared" si="48"/>
        <v>2</v>
      </c>
      <c r="M656" s="217">
        <v>2</v>
      </c>
      <c r="N656" s="148">
        <f t="shared" si="47"/>
        <v>0</v>
      </c>
    </row>
    <row r="657" spans="1:14" ht="12.75" customHeight="1" x14ac:dyDescent="0.2">
      <c r="A657" s="25"/>
      <c r="B657" s="25"/>
      <c r="C657" s="34">
        <v>633001</v>
      </c>
      <c r="D657" s="34">
        <v>41</v>
      </c>
      <c r="E657" s="26"/>
      <c r="F657" s="95" t="s">
        <v>486</v>
      </c>
      <c r="G657" s="101">
        <v>460</v>
      </c>
      <c r="H657" s="28">
        <v>460</v>
      </c>
      <c r="I657" s="119"/>
      <c r="J657" s="119"/>
      <c r="K657" s="119">
        <v>1291.69</v>
      </c>
      <c r="L657" s="28">
        <f t="shared" si="48"/>
        <v>1751.69</v>
      </c>
      <c r="M657" s="217">
        <v>1751.69</v>
      </c>
      <c r="N657" s="148">
        <f t="shared" si="47"/>
        <v>0</v>
      </c>
    </row>
    <row r="658" spans="1:14" ht="12.75" customHeight="1" x14ac:dyDescent="0.2">
      <c r="A658" s="25"/>
      <c r="B658" s="25"/>
      <c r="C658" s="34">
        <v>633004</v>
      </c>
      <c r="D658" s="34">
        <v>41</v>
      </c>
      <c r="E658" s="26"/>
      <c r="F658" s="95" t="s">
        <v>338</v>
      </c>
      <c r="G658" s="101">
        <v>460</v>
      </c>
      <c r="H658" s="28">
        <v>460</v>
      </c>
      <c r="I658" s="119"/>
      <c r="J658" s="119"/>
      <c r="K658" s="119">
        <v>140.30000000000001</v>
      </c>
      <c r="L658" s="28">
        <f t="shared" si="48"/>
        <v>600.29999999999995</v>
      </c>
      <c r="M658" s="217">
        <v>600.29999999999995</v>
      </c>
      <c r="N658" s="148">
        <f t="shared" si="47"/>
        <v>0</v>
      </c>
    </row>
    <row r="659" spans="1:14" ht="12.75" customHeight="1" x14ac:dyDescent="0.2">
      <c r="A659" s="25"/>
      <c r="B659" s="25"/>
      <c r="C659" s="34">
        <v>633006</v>
      </c>
      <c r="D659" s="34">
        <v>41</v>
      </c>
      <c r="E659" s="26"/>
      <c r="F659" s="95" t="s">
        <v>177</v>
      </c>
      <c r="G659" s="101">
        <v>675</v>
      </c>
      <c r="H659" s="28">
        <v>807.19</v>
      </c>
      <c r="I659" s="119">
        <v>0</v>
      </c>
      <c r="J659" s="119"/>
      <c r="K659" s="119">
        <v>-631.91999999999996</v>
      </c>
      <c r="L659" s="28">
        <f t="shared" si="48"/>
        <v>175.2700000000001</v>
      </c>
      <c r="M659" s="217">
        <v>175.27</v>
      </c>
      <c r="N659" s="148">
        <f t="shared" si="47"/>
        <v>0</v>
      </c>
    </row>
    <row r="660" spans="1:14" ht="12.75" customHeight="1" x14ac:dyDescent="0.2">
      <c r="A660" s="25"/>
      <c r="B660" s="25"/>
      <c r="C660" s="34">
        <v>633010</v>
      </c>
      <c r="D660" s="34">
        <v>41</v>
      </c>
      <c r="E660" s="26"/>
      <c r="F660" s="95" t="s">
        <v>192</v>
      </c>
      <c r="G660" s="101">
        <v>92</v>
      </c>
      <c r="H660" s="28">
        <v>92</v>
      </c>
      <c r="I660" s="119"/>
      <c r="J660" s="119"/>
      <c r="K660" s="119">
        <v>-92</v>
      </c>
      <c r="L660" s="28">
        <f t="shared" si="48"/>
        <v>0</v>
      </c>
      <c r="M660" s="217">
        <v>0</v>
      </c>
      <c r="N660" s="148">
        <f t="shared" si="47"/>
        <v>0</v>
      </c>
    </row>
    <row r="661" spans="1:14" ht="12.75" customHeight="1" x14ac:dyDescent="0.2">
      <c r="A661" s="25"/>
      <c r="B661" s="25"/>
      <c r="C661" s="34">
        <v>633013</v>
      </c>
      <c r="D661" s="34">
        <v>41</v>
      </c>
      <c r="E661" s="26"/>
      <c r="F661" s="95" t="s">
        <v>194</v>
      </c>
      <c r="G661" s="101">
        <v>0</v>
      </c>
      <c r="H661" s="28">
        <v>18</v>
      </c>
      <c r="I661" s="119">
        <v>0</v>
      </c>
      <c r="J661" s="119"/>
      <c r="K661" s="119">
        <v>0.05</v>
      </c>
      <c r="L661" s="28">
        <f t="shared" si="48"/>
        <v>18.05</v>
      </c>
      <c r="M661" s="217">
        <v>18.05</v>
      </c>
      <c r="N661" s="148">
        <f t="shared" ref="N661:N674" si="49">L661-M661</f>
        <v>0</v>
      </c>
    </row>
    <row r="662" spans="1:14" ht="12.75" customHeight="1" x14ac:dyDescent="0.2">
      <c r="A662" s="25"/>
      <c r="B662" s="25"/>
      <c r="C662" s="34">
        <v>633019</v>
      </c>
      <c r="D662" s="34">
        <v>41</v>
      </c>
      <c r="E662" s="26"/>
      <c r="F662" s="95" t="s">
        <v>174</v>
      </c>
      <c r="G662" s="101">
        <v>0</v>
      </c>
      <c r="H662" s="28">
        <v>0</v>
      </c>
      <c r="I662" s="119"/>
      <c r="J662" s="119"/>
      <c r="K662" s="119">
        <v>48.19</v>
      </c>
      <c r="L662" s="28">
        <f>SUM(G662:K662)</f>
        <v>48.19</v>
      </c>
      <c r="M662" s="217">
        <v>48.19</v>
      </c>
      <c r="N662" s="148">
        <f t="shared" si="49"/>
        <v>0</v>
      </c>
    </row>
    <row r="663" spans="1:14" ht="12.75" customHeight="1" x14ac:dyDescent="0.2">
      <c r="A663" s="25"/>
      <c r="B663" s="25"/>
      <c r="C663" s="34">
        <v>635002</v>
      </c>
      <c r="D663" s="34">
        <v>41</v>
      </c>
      <c r="E663" s="26"/>
      <c r="F663" s="95" t="s">
        <v>516</v>
      </c>
      <c r="G663" s="101">
        <v>14</v>
      </c>
      <c r="H663" s="28">
        <v>14</v>
      </c>
      <c r="I663" s="119"/>
      <c r="J663" s="119"/>
      <c r="K663" s="119">
        <v>-14</v>
      </c>
      <c r="L663" s="28">
        <f t="shared" si="48"/>
        <v>0</v>
      </c>
      <c r="M663" s="217">
        <v>0</v>
      </c>
      <c r="N663" s="148">
        <f t="shared" si="49"/>
        <v>0</v>
      </c>
    </row>
    <row r="664" spans="1:14" ht="12.75" customHeight="1" x14ac:dyDescent="0.2">
      <c r="A664" s="25"/>
      <c r="B664" s="25"/>
      <c r="C664" s="34">
        <v>635004</v>
      </c>
      <c r="D664" s="34">
        <v>41</v>
      </c>
      <c r="E664" s="26"/>
      <c r="F664" s="95" t="s">
        <v>479</v>
      </c>
      <c r="G664" s="101">
        <v>924</v>
      </c>
      <c r="H664" s="28">
        <v>924</v>
      </c>
      <c r="I664" s="119"/>
      <c r="J664" s="119"/>
      <c r="K664" s="119">
        <v>-885.11</v>
      </c>
      <c r="L664" s="28">
        <f t="shared" si="48"/>
        <v>38.889999999999986</v>
      </c>
      <c r="M664" s="217">
        <v>38.89</v>
      </c>
      <c r="N664" s="148">
        <f t="shared" si="49"/>
        <v>0</v>
      </c>
    </row>
    <row r="665" spans="1:14" ht="12.75" customHeight="1" x14ac:dyDescent="0.2">
      <c r="A665" s="25"/>
      <c r="B665" s="25"/>
      <c r="C665" s="34">
        <v>635006</v>
      </c>
      <c r="D665" s="34">
        <v>41</v>
      </c>
      <c r="E665" s="26"/>
      <c r="F665" s="95" t="s">
        <v>480</v>
      </c>
      <c r="G665" s="101">
        <v>460</v>
      </c>
      <c r="H665" s="28">
        <v>719</v>
      </c>
      <c r="I665" s="119"/>
      <c r="J665" s="119"/>
      <c r="K665" s="119">
        <v>797.08</v>
      </c>
      <c r="L665" s="28">
        <f t="shared" si="48"/>
        <v>1516.08</v>
      </c>
      <c r="M665" s="217">
        <v>1516.08</v>
      </c>
      <c r="N665" s="148">
        <f t="shared" si="49"/>
        <v>0</v>
      </c>
    </row>
    <row r="666" spans="1:14" ht="12.75" customHeight="1" x14ac:dyDescent="0.2">
      <c r="A666" s="25"/>
      <c r="B666" s="25"/>
      <c r="C666" s="34">
        <v>637001</v>
      </c>
      <c r="D666" s="34">
        <v>41</v>
      </c>
      <c r="E666" s="26"/>
      <c r="F666" s="95" t="s">
        <v>218</v>
      </c>
      <c r="G666" s="101">
        <v>16</v>
      </c>
      <c r="H666" s="28">
        <v>16</v>
      </c>
      <c r="I666" s="119"/>
      <c r="J666" s="119"/>
      <c r="K666" s="119">
        <v>10.18</v>
      </c>
      <c r="L666" s="28">
        <f t="shared" si="48"/>
        <v>26.18</v>
      </c>
      <c r="M666" s="217">
        <v>26.18</v>
      </c>
      <c r="N666" s="148">
        <f t="shared" si="49"/>
        <v>0</v>
      </c>
    </row>
    <row r="667" spans="1:14" ht="12.75" customHeight="1" x14ac:dyDescent="0.2">
      <c r="A667" s="25"/>
      <c r="B667" s="25"/>
      <c r="C667" s="34">
        <v>637004</v>
      </c>
      <c r="D667" s="25" t="s">
        <v>11</v>
      </c>
      <c r="E667" s="26"/>
      <c r="F667" s="27" t="s">
        <v>302</v>
      </c>
      <c r="G667" s="101">
        <v>177</v>
      </c>
      <c r="H667" s="28">
        <v>177</v>
      </c>
      <c r="I667" s="119"/>
      <c r="J667" s="119"/>
      <c r="K667" s="119">
        <v>-8.2200000000000006</v>
      </c>
      <c r="L667" s="28">
        <f t="shared" si="48"/>
        <v>168.78</v>
      </c>
      <c r="M667" s="217">
        <v>168.78</v>
      </c>
      <c r="N667" s="148">
        <f t="shared" si="49"/>
        <v>0</v>
      </c>
    </row>
    <row r="668" spans="1:14" ht="12.75" customHeight="1" x14ac:dyDescent="0.2">
      <c r="A668" s="25"/>
      <c r="B668" s="25"/>
      <c r="C668" s="34">
        <v>637005</v>
      </c>
      <c r="D668" s="34">
        <v>41</v>
      </c>
      <c r="E668" s="26"/>
      <c r="F668" s="27" t="s">
        <v>226</v>
      </c>
      <c r="G668" s="101">
        <v>18</v>
      </c>
      <c r="H668" s="28">
        <v>0</v>
      </c>
      <c r="I668" s="119">
        <v>0</v>
      </c>
      <c r="J668" s="119"/>
      <c r="K668" s="119"/>
      <c r="L668" s="28">
        <f t="shared" si="48"/>
        <v>0</v>
      </c>
      <c r="M668" s="217">
        <v>0</v>
      </c>
      <c r="N668" s="148">
        <f t="shared" si="49"/>
        <v>0</v>
      </c>
    </row>
    <row r="669" spans="1:14" ht="12.75" customHeight="1" x14ac:dyDescent="0.2">
      <c r="A669" s="25"/>
      <c r="B669" s="25"/>
      <c r="C669" s="34">
        <v>637006</v>
      </c>
      <c r="D669" s="34">
        <v>41</v>
      </c>
      <c r="E669" s="26"/>
      <c r="F669" s="27" t="s">
        <v>553</v>
      </c>
      <c r="G669" s="101">
        <v>0</v>
      </c>
      <c r="H669" s="28">
        <v>7</v>
      </c>
      <c r="I669" s="119">
        <v>0</v>
      </c>
      <c r="J669" s="119"/>
      <c r="K669" s="119"/>
      <c r="L669" s="28">
        <f t="shared" ref="L669:L674" si="50">SUM(H669:K669)</f>
        <v>7</v>
      </c>
      <c r="M669" s="217">
        <v>7</v>
      </c>
      <c r="N669" s="148">
        <f t="shared" si="49"/>
        <v>0</v>
      </c>
    </row>
    <row r="670" spans="1:14" ht="12.75" customHeight="1" x14ac:dyDescent="0.2">
      <c r="A670" s="25"/>
      <c r="B670" s="25"/>
      <c r="C670" s="34">
        <v>637012</v>
      </c>
      <c r="D670" s="34">
        <v>41</v>
      </c>
      <c r="E670" s="26"/>
      <c r="F670" s="27" t="s">
        <v>481</v>
      </c>
      <c r="G670" s="101">
        <v>58</v>
      </c>
      <c r="H670" s="28">
        <v>58</v>
      </c>
      <c r="I670" s="119"/>
      <c r="J670" s="119"/>
      <c r="K670" s="119">
        <v>8.0500000000000007</v>
      </c>
      <c r="L670" s="28">
        <f t="shared" si="50"/>
        <v>66.05</v>
      </c>
      <c r="M670" s="217">
        <v>66.05</v>
      </c>
      <c r="N670" s="148">
        <f t="shared" si="49"/>
        <v>0</v>
      </c>
    </row>
    <row r="671" spans="1:14" ht="12.75" customHeight="1" x14ac:dyDescent="0.2">
      <c r="A671" s="25"/>
      <c r="B671" s="25"/>
      <c r="C671" s="34">
        <v>637014</v>
      </c>
      <c r="D671" s="34">
        <v>41</v>
      </c>
      <c r="E671" s="26"/>
      <c r="F671" s="27" t="s">
        <v>482</v>
      </c>
      <c r="G671" s="101">
        <v>299</v>
      </c>
      <c r="H671" s="28">
        <v>299</v>
      </c>
      <c r="I671" s="119"/>
      <c r="J671" s="119"/>
      <c r="K671" s="119">
        <v>-24.77</v>
      </c>
      <c r="L671" s="28">
        <f t="shared" si="50"/>
        <v>274.23</v>
      </c>
      <c r="M671" s="217">
        <v>274.23</v>
      </c>
      <c r="N671" s="148">
        <f t="shared" si="49"/>
        <v>0</v>
      </c>
    </row>
    <row r="672" spans="1:14" ht="12.75" customHeight="1" x14ac:dyDescent="0.2">
      <c r="A672" s="25"/>
      <c r="B672" s="25"/>
      <c r="C672" s="34">
        <v>637016</v>
      </c>
      <c r="D672" s="34">
        <v>41</v>
      </c>
      <c r="E672" s="26"/>
      <c r="F672" s="27" t="s">
        <v>234</v>
      </c>
      <c r="G672" s="101">
        <v>58</v>
      </c>
      <c r="H672" s="28">
        <v>58</v>
      </c>
      <c r="I672" s="119"/>
      <c r="J672" s="119"/>
      <c r="K672" s="119">
        <v>-4.46</v>
      </c>
      <c r="L672" s="28">
        <f t="shared" si="50"/>
        <v>53.54</v>
      </c>
      <c r="M672" s="217">
        <v>53.54</v>
      </c>
      <c r="N672" s="148">
        <f t="shared" si="49"/>
        <v>0</v>
      </c>
    </row>
    <row r="673" spans="1:14" ht="12.75" customHeight="1" x14ac:dyDescent="0.2">
      <c r="A673" s="25"/>
      <c r="B673" s="25"/>
      <c r="C673" s="34">
        <v>642014</v>
      </c>
      <c r="D673" s="34">
        <v>41</v>
      </c>
      <c r="E673" s="26"/>
      <c r="F673" s="27"/>
      <c r="G673" s="101">
        <v>0</v>
      </c>
      <c r="H673" s="28">
        <v>0</v>
      </c>
      <c r="I673" s="119"/>
      <c r="J673" s="119"/>
      <c r="K673" s="119">
        <v>122.85</v>
      </c>
      <c r="L673" s="28">
        <f t="shared" si="50"/>
        <v>122.85</v>
      </c>
      <c r="M673" s="217">
        <v>122.85</v>
      </c>
      <c r="N673" s="148">
        <f t="shared" si="49"/>
        <v>0</v>
      </c>
    </row>
    <row r="674" spans="1:14" ht="12.75" customHeight="1" thickBot="1" x14ac:dyDescent="0.25">
      <c r="A674" s="25"/>
      <c r="B674" s="25"/>
      <c r="C674" s="34">
        <v>642015</v>
      </c>
      <c r="D674" s="34">
        <v>41</v>
      </c>
      <c r="E674" s="26"/>
      <c r="F674" s="27" t="s">
        <v>483</v>
      </c>
      <c r="G674" s="101">
        <v>55</v>
      </c>
      <c r="H674" s="28">
        <v>55</v>
      </c>
      <c r="I674" s="119"/>
      <c r="J674" s="119"/>
      <c r="K674" s="119">
        <v>46.48</v>
      </c>
      <c r="L674" s="28">
        <f t="shared" si="50"/>
        <v>101.47999999999999</v>
      </c>
      <c r="M674" s="217">
        <v>101.48</v>
      </c>
      <c r="N674" s="155">
        <f t="shared" si="49"/>
        <v>0</v>
      </c>
    </row>
    <row r="675" spans="1:14" ht="12.75" customHeight="1" thickBot="1" x14ac:dyDescent="0.25">
      <c r="A675" s="89"/>
      <c r="B675" s="90" t="s">
        <v>513</v>
      </c>
      <c r="C675" s="90"/>
      <c r="D675" s="90"/>
      <c r="E675" s="91"/>
      <c r="F675" s="92" t="s">
        <v>511</v>
      </c>
      <c r="G675" s="106">
        <f>SUM(G572:G674)</f>
        <v>29700</v>
      </c>
      <c r="H675" s="93">
        <f>SUM(H572:H674)</f>
        <v>30912.039999999997</v>
      </c>
      <c r="I675" s="125">
        <f>SUM(I572:I674)</f>
        <v>0</v>
      </c>
      <c r="J675" s="125"/>
      <c r="K675" s="125">
        <f>SUM(K572:K674)</f>
        <v>-630.98999999999944</v>
      </c>
      <c r="L675" s="93">
        <f>SUM(L572:L674)</f>
        <v>30281.05</v>
      </c>
      <c r="M675" s="243">
        <f>SUM(M572:M674)</f>
        <v>30281.049999999992</v>
      </c>
      <c r="N675" s="210">
        <f>SUM(N572:N674)</f>
        <v>0</v>
      </c>
    </row>
    <row r="676" spans="1:14" ht="12.75" customHeight="1" x14ac:dyDescent="0.2">
      <c r="A676" s="16"/>
      <c r="B676" s="16" t="s">
        <v>425</v>
      </c>
      <c r="C676" s="16"/>
      <c r="D676" s="16"/>
      <c r="E676" s="17"/>
      <c r="F676" s="18" t="s">
        <v>426</v>
      </c>
      <c r="G676" s="99"/>
      <c r="H676" s="19"/>
      <c r="I676" s="117"/>
      <c r="J676" s="117"/>
      <c r="K676" s="117"/>
      <c r="L676" s="19"/>
      <c r="M676" s="200"/>
      <c r="N676" s="240"/>
    </row>
    <row r="677" spans="1:14" ht="12.75" customHeight="1" x14ac:dyDescent="0.2">
      <c r="A677" s="16"/>
      <c r="B677" s="16"/>
      <c r="C677" s="47">
        <v>625002</v>
      </c>
      <c r="D677" s="47">
        <v>41</v>
      </c>
      <c r="E677" s="17"/>
      <c r="F677" s="18" t="s">
        <v>150</v>
      </c>
      <c r="G677" s="99">
        <v>6</v>
      </c>
      <c r="H677" s="19">
        <v>6</v>
      </c>
      <c r="I677" s="117"/>
      <c r="J677" s="117"/>
      <c r="K677" s="117"/>
      <c r="L677" s="19">
        <v>6</v>
      </c>
      <c r="M677" s="200">
        <v>0</v>
      </c>
      <c r="N677" s="148">
        <f t="shared" ref="N677:N687" si="51">L677-M677</f>
        <v>6</v>
      </c>
    </row>
    <row r="678" spans="1:14" ht="12.75" customHeight="1" x14ac:dyDescent="0.2">
      <c r="A678" s="16"/>
      <c r="B678" s="16"/>
      <c r="C678" s="47">
        <v>625003</v>
      </c>
      <c r="D678" s="47">
        <v>41</v>
      </c>
      <c r="E678" s="17"/>
      <c r="F678" s="18" t="s">
        <v>152</v>
      </c>
      <c r="G678" s="99">
        <v>1</v>
      </c>
      <c r="H678" s="19">
        <v>1</v>
      </c>
      <c r="I678" s="117"/>
      <c r="J678" s="117"/>
      <c r="K678" s="117"/>
      <c r="L678" s="19">
        <v>1</v>
      </c>
      <c r="M678" s="200">
        <v>0</v>
      </c>
      <c r="N678" s="148">
        <f t="shared" si="51"/>
        <v>1</v>
      </c>
    </row>
    <row r="679" spans="1:14" ht="12.75" customHeight="1" x14ac:dyDescent="0.2">
      <c r="A679" s="16"/>
      <c r="B679" s="16"/>
      <c r="C679" s="47">
        <v>625004</v>
      </c>
      <c r="D679" s="47">
        <v>41</v>
      </c>
      <c r="E679" s="17"/>
      <c r="F679" s="18" t="s">
        <v>154</v>
      </c>
      <c r="G679" s="99">
        <v>0</v>
      </c>
      <c r="H679" s="19">
        <v>0</v>
      </c>
      <c r="I679" s="117"/>
      <c r="J679" s="117"/>
      <c r="K679" s="117"/>
      <c r="L679" s="19">
        <v>0</v>
      </c>
      <c r="M679" s="200">
        <v>0</v>
      </c>
      <c r="N679" s="148">
        <f t="shared" si="51"/>
        <v>0</v>
      </c>
    </row>
    <row r="680" spans="1:14" ht="12.75" customHeight="1" x14ac:dyDescent="0.2">
      <c r="A680" s="16"/>
      <c r="B680" s="16"/>
      <c r="C680" s="47">
        <v>625005</v>
      </c>
      <c r="D680" s="47">
        <v>41</v>
      </c>
      <c r="E680" s="17"/>
      <c r="F680" s="18" t="s">
        <v>156</v>
      </c>
      <c r="G680" s="99">
        <v>0</v>
      </c>
      <c r="H680" s="19">
        <v>0</v>
      </c>
      <c r="I680" s="117"/>
      <c r="J680" s="117"/>
      <c r="K680" s="117"/>
      <c r="L680" s="19">
        <v>0</v>
      </c>
      <c r="M680" s="200">
        <v>0</v>
      </c>
      <c r="N680" s="148">
        <f t="shared" si="51"/>
        <v>0</v>
      </c>
    </row>
    <row r="681" spans="1:14" ht="12.75" customHeight="1" x14ac:dyDescent="0.2">
      <c r="A681" s="16"/>
      <c r="B681" s="16"/>
      <c r="C681" s="47">
        <v>625007</v>
      </c>
      <c r="D681" s="47">
        <v>41</v>
      </c>
      <c r="E681" s="17"/>
      <c r="F681" s="18" t="s">
        <v>158</v>
      </c>
      <c r="G681" s="99">
        <v>2</v>
      </c>
      <c r="H681" s="19">
        <v>2</v>
      </c>
      <c r="I681" s="117"/>
      <c r="J681" s="117"/>
      <c r="K681" s="117"/>
      <c r="L681" s="19">
        <v>2</v>
      </c>
      <c r="M681" s="200">
        <v>0</v>
      </c>
      <c r="N681" s="148">
        <f t="shared" si="51"/>
        <v>2</v>
      </c>
    </row>
    <row r="682" spans="1:14" ht="12.75" customHeight="1" x14ac:dyDescent="0.2">
      <c r="A682" s="9"/>
      <c r="B682" s="9"/>
      <c r="C682" s="22" t="s">
        <v>198</v>
      </c>
      <c r="D682" s="22" t="s">
        <v>11</v>
      </c>
      <c r="E682" s="10"/>
      <c r="F682" s="11" t="s">
        <v>427</v>
      </c>
      <c r="G682" s="100">
        <v>0</v>
      </c>
      <c r="H682" s="3">
        <v>0</v>
      </c>
      <c r="L682" s="3">
        <v>0</v>
      </c>
      <c r="M682" s="214">
        <v>0</v>
      </c>
      <c r="N682" s="148">
        <f t="shared" si="51"/>
        <v>0</v>
      </c>
    </row>
    <row r="683" spans="1:14" ht="12.75" customHeight="1" x14ac:dyDescent="0.2">
      <c r="A683" s="9"/>
      <c r="B683" s="9"/>
      <c r="C683" s="22" t="s">
        <v>381</v>
      </c>
      <c r="D683" s="22" t="s">
        <v>11</v>
      </c>
      <c r="E683" s="10"/>
      <c r="F683" s="11" t="s">
        <v>428</v>
      </c>
      <c r="G683" s="100">
        <v>1175</v>
      </c>
      <c r="H683" s="3">
        <v>1175</v>
      </c>
      <c r="J683" s="118">
        <v>603.13</v>
      </c>
      <c r="L683" s="3">
        <f>SUM(H683:K683)</f>
        <v>1778.13</v>
      </c>
      <c r="M683" s="214">
        <v>1778.13</v>
      </c>
      <c r="N683" s="148">
        <f t="shared" si="51"/>
        <v>0</v>
      </c>
    </row>
    <row r="684" spans="1:14" ht="12.75" customHeight="1" x14ac:dyDescent="0.2">
      <c r="A684" s="9"/>
      <c r="B684" s="9"/>
      <c r="C684" s="22">
        <v>637014</v>
      </c>
      <c r="D684" s="22">
        <v>41</v>
      </c>
      <c r="E684" s="10"/>
      <c r="F684" s="11" t="s">
        <v>429</v>
      </c>
      <c r="G684" s="100">
        <v>10990</v>
      </c>
      <c r="H684" s="3">
        <v>10990</v>
      </c>
      <c r="J684" s="118">
        <v>1196.82</v>
      </c>
      <c r="L684" s="3">
        <f>SUM(H684:K684)</f>
        <v>12186.82</v>
      </c>
      <c r="M684" s="214">
        <v>12186.82</v>
      </c>
      <c r="N684" s="148">
        <f t="shared" si="51"/>
        <v>0</v>
      </c>
    </row>
    <row r="685" spans="1:14" ht="12.75" customHeight="1" x14ac:dyDescent="0.2">
      <c r="A685" s="9"/>
      <c r="B685" s="9"/>
      <c r="C685" s="22">
        <v>637016</v>
      </c>
      <c r="D685" s="22">
        <v>41</v>
      </c>
      <c r="E685" s="10"/>
      <c r="F685" s="11" t="s">
        <v>234</v>
      </c>
      <c r="G685" s="101">
        <v>0</v>
      </c>
      <c r="H685" s="28">
        <v>0</v>
      </c>
      <c r="I685" s="119"/>
      <c r="J685" s="119"/>
      <c r="K685" s="119"/>
      <c r="L685" s="28">
        <v>0</v>
      </c>
      <c r="M685" s="217">
        <v>0</v>
      </c>
      <c r="N685" s="148">
        <f t="shared" si="51"/>
        <v>0</v>
      </c>
    </row>
    <row r="686" spans="1:14" ht="12.75" customHeight="1" x14ac:dyDescent="0.2">
      <c r="A686" s="9"/>
      <c r="B686" s="9"/>
      <c r="C686" s="22">
        <v>637027</v>
      </c>
      <c r="D686" s="22">
        <v>41</v>
      </c>
      <c r="E686" s="10"/>
      <c r="F686" s="11" t="s">
        <v>415</v>
      </c>
      <c r="G686" s="101">
        <v>60</v>
      </c>
      <c r="H686" s="28">
        <v>60</v>
      </c>
      <c r="I686" s="119"/>
      <c r="J686" s="119"/>
      <c r="K686" s="119"/>
      <c r="L686" s="28">
        <v>60</v>
      </c>
      <c r="M686" s="217">
        <v>0</v>
      </c>
      <c r="N686" s="148">
        <f t="shared" si="51"/>
        <v>60</v>
      </c>
    </row>
    <row r="687" spans="1:14" ht="12.75" customHeight="1" thickBot="1" x14ac:dyDescent="0.25">
      <c r="A687" s="9"/>
      <c r="B687" s="9"/>
      <c r="C687" s="22">
        <v>642001</v>
      </c>
      <c r="D687" s="22" t="s">
        <v>11</v>
      </c>
      <c r="E687" s="10"/>
      <c r="F687" s="11" t="s">
        <v>430</v>
      </c>
      <c r="G687" s="101">
        <v>200</v>
      </c>
      <c r="H687" s="28">
        <v>200</v>
      </c>
      <c r="I687" s="119"/>
      <c r="J687" s="119">
        <v>70</v>
      </c>
      <c r="K687" s="119"/>
      <c r="L687" s="28">
        <f>SUM(H687:K687)</f>
        <v>270</v>
      </c>
      <c r="M687" s="217">
        <v>270</v>
      </c>
      <c r="N687" s="155">
        <f t="shared" si="51"/>
        <v>0</v>
      </c>
    </row>
    <row r="688" spans="1:14" ht="12.75" customHeight="1" thickBot="1" x14ac:dyDescent="0.25">
      <c r="A688" s="29"/>
      <c r="B688" s="30" t="s">
        <v>431</v>
      </c>
      <c r="C688" s="30"/>
      <c r="D688" s="30"/>
      <c r="E688" s="31"/>
      <c r="F688" s="39" t="s">
        <v>426</v>
      </c>
      <c r="G688" s="102">
        <f>SUM(G677:G687)</f>
        <v>12434</v>
      </c>
      <c r="H688" s="33">
        <f>SUM(H677:H687)</f>
        <v>12434</v>
      </c>
      <c r="I688" s="120">
        <f>SUM(I677:I687)</f>
        <v>0</v>
      </c>
      <c r="J688" s="120">
        <f>SUM(J677:J687)</f>
        <v>1869.9499999999998</v>
      </c>
      <c r="K688" s="120"/>
      <c r="L688" s="33">
        <f>SUM(L677:L687)</f>
        <v>14303.95</v>
      </c>
      <c r="M688" s="208">
        <f>SUM(M677:M687)</f>
        <v>14234.95</v>
      </c>
      <c r="N688" s="210">
        <f>SUM(N677:N687)</f>
        <v>69</v>
      </c>
    </row>
    <row r="689" spans="1:14" ht="12.75" customHeight="1" x14ac:dyDescent="0.2">
      <c r="A689" s="16"/>
      <c r="B689" s="16" t="s">
        <v>522</v>
      </c>
      <c r="C689" s="16"/>
      <c r="D689" s="16"/>
      <c r="E689" s="17"/>
      <c r="F689" s="18" t="s">
        <v>432</v>
      </c>
      <c r="G689" s="99"/>
      <c r="H689" s="19"/>
      <c r="I689" s="117"/>
      <c r="J689" s="117"/>
      <c r="K689" s="117"/>
      <c r="L689" s="19"/>
      <c r="M689" s="200"/>
      <c r="N689" s="240"/>
    </row>
    <row r="690" spans="1:14" ht="12.75" customHeight="1" x14ac:dyDescent="0.2">
      <c r="A690" s="9"/>
      <c r="B690" s="9"/>
      <c r="C690" s="9" t="s">
        <v>229</v>
      </c>
      <c r="D690" s="9" t="s">
        <v>68</v>
      </c>
      <c r="E690" s="10"/>
      <c r="F690" s="11" t="s">
        <v>433</v>
      </c>
      <c r="G690" s="100">
        <v>500</v>
      </c>
      <c r="H690" s="24">
        <v>500</v>
      </c>
      <c r="K690" s="118">
        <v>-293.85000000000002</v>
      </c>
      <c r="L690" s="24">
        <f>SUM(H690:K690)</f>
        <v>206.14999999999998</v>
      </c>
      <c r="M690" s="216">
        <v>206.15</v>
      </c>
      <c r="N690" s="148">
        <f>L690-M690</f>
        <v>0</v>
      </c>
    </row>
    <row r="691" spans="1:14" ht="12.75" customHeight="1" thickBot="1" x14ac:dyDescent="0.25">
      <c r="A691" s="25"/>
      <c r="B691" s="25"/>
      <c r="C691" s="25" t="s">
        <v>434</v>
      </c>
      <c r="D691" s="25" t="s">
        <v>68</v>
      </c>
      <c r="E691" s="26"/>
      <c r="F691" s="27" t="s">
        <v>435</v>
      </c>
      <c r="G691" s="101">
        <v>100</v>
      </c>
      <c r="H691" s="40">
        <v>100</v>
      </c>
      <c r="I691" s="119"/>
      <c r="J691" s="119"/>
      <c r="K691" s="119">
        <v>-66.8</v>
      </c>
      <c r="L691" s="40">
        <f>SUM(H691:K691)</f>
        <v>33.200000000000003</v>
      </c>
      <c r="M691" s="230">
        <v>33.200000000000003</v>
      </c>
      <c r="N691" s="155">
        <f>L691-M691</f>
        <v>0</v>
      </c>
    </row>
    <row r="692" spans="1:14" ht="12.75" customHeight="1" thickBot="1" x14ac:dyDescent="0.25">
      <c r="A692" s="56"/>
      <c r="B692" s="57" t="s">
        <v>523</v>
      </c>
      <c r="C692" s="57"/>
      <c r="D692" s="57"/>
      <c r="E692" s="58"/>
      <c r="F692" s="59" t="s">
        <v>432</v>
      </c>
      <c r="G692" s="107">
        <f t="shared" ref="G692:N692" si="52">SUM(G690:G691)</f>
        <v>600</v>
      </c>
      <c r="H692" s="60">
        <f t="shared" si="52"/>
        <v>600</v>
      </c>
      <c r="I692" s="126">
        <f t="shared" si="52"/>
        <v>0</v>
      </c>
      <c r="J692" s="126">
        <f t="shared" si="52"/>
        <v>0</v>
      </c>
      <c r="K692" s="126">
        <f t="shared" si="52"/>
        <v>-360.65000000000003</v>
      </c>
      <c r="L692" s="60">
        <f t="shared" si="52"/>
        <v>239.34999999999997</v>
      </c>
      <c r="M692" s="208">
        <f t="shared" si="52"/>
        <v>239.35000000000002</v>
      </c>
      <c r="N692" s="210">
        <f t="shared" si="52"/>
        <v>0</v>
      </c>
    </row>
    <row r="693" spans="1:14" ht="12.75" customHeight="1" thickBot="1" x14ac:dyDescent="0.25">
      <c r="A693" s="61" t="s">
        <v>113</v>
      </c>
      <c r="B693" s="61"/>
      <c r="C693" s="61"/>
      <c r="D693" s="61"/>
      <c r="E693" s="62"/>
      <c r="F693" s="63" t="s">
        <v>9</v>
      </c>
      <c r="G693" s="108">
        <f>G692+G688+G675+G570+G551+G482+G424+G377+G368+G363+G343+G311+G279+G275+G268+G256+G247+G236+G233+G211+G184+G177</f>
        <v>668765</v>
      </c>
      <c r="H693" s="64">
        <f>H692+H688+H675+H570+H551+H482+H424+H377+H368+H363+H343+H311+H305+H279+H275+H268+H256+H247+H236+H233+H228+H211+H184+H177</f>
        <v>700982.6399999999</v>
      </c>
      <c r="I693" s="170">
        <f>I177+I184+I211+I228+I233+I247+I250+I256+I268+I275+I279+I305+I311+I343+I363+I368+I377+I424+I482+I551+I570+I675+I688+I692</f>
        <v>0</v>
      </c>
      <c r="J693" s="170">
        <f>J177+J184+J211+J228+J233+J236+J247+J250+J256+J268+J275+J279+J305+J311+J343+J363+J368+J377+J424+J482+J551+J570+J675+J688+J692</f>
        <v>17097.139999999996</v>
      </c>
      <c r="K693" s="170">
        <f>K424+K482+K551+K570+K675+K692</f>
        <v>11415.17</v>
      </c>
      <c r="L693" s="64">
        <f>L692+L688+L675+L570+L551+L482+L424+L377+L368+L363+L343+L311+L305+L279+L275+L268+L256+L247+L236+L233+L228+L211+L184+L177</f>
        <v>729494.95000000019</v>
      </c>
      <c r="M693" s="236">
        <f>M692+M688+M675+M570+M551+M482+M424+M381+M377+M368+M363+M343+M311+M305+M279+M275+M268+M256+M250+M247+M236+M233+M228+M211+M184+M177</f>
        <v>712123.7300000001</v>
      </c>
      <c r="N693" s="249">
        <f>N177+N184+N211+N228+N233+N236+N247+N250+N256+N268+N275+N279+N305+N311+N343+N363+N368+N377+N381+N424+N482+N551+N570+N675+N688+N692</f>
        <v>17371.219999999998</v>
      </c>
    </row>
    <row r="694" spans="1:14" ht="12.75" customHeight="1" thickTop="1" x14ac:dyDescent="0.2">
      <c r="A694" s="16" t="s">
        <v>114</v>
      </c>
      <c r="B694" s="16"/>
      <c r="C694" s="16"/>
      <c r="D694" s="16"/>
      <c r="E694" s="17"/>
      <c r="F694" s="18" t="s">
        <v>115</v>
      </c>
      <c r="G694" s="99"/>
      <c r="H694" s="19"/>
      <c r="I694" s="117"/>
      <c r="J694" s="117"/>
      <c r="K694" s="117"/>
      <c r="L694" s="19"/>
      <c r="M694" s="200"/>
      <c r="N694" s="148"/>
    </row>
    <row r="695" spans="1:14" ht="12.75" customHeight="1" x14ac:dyDescent="0.2">
      <c r="A695" s="9"/>
      <c r="B695" s="9" t="s">
        <v>457</v>
      </c>
      <c r="C695" s="9"/>
      <c r="D695" s="9"/>
      <c r="E695" s="10"/>
      <c r="F695" s="11" t="s">
        <v>135</v>
      </c>
      <c r="M695" s="214"/>
      <c r="N695" s="148"/>
    </row>
    <row r="696" spans="1:14" ht="12.75" customHeight="1" x14ac:dyDescent="0.2">
      <c r="A696" s="9"/>
      <c r="B696" s="9"/>
      <c r="C696" s="22">
        <v>711001</v>
      </c>
      <c r="D696" s="22">
        <v>41</v>
      </c>
      <c r="E696" s="10"/>
      <c r="F696" s="11" t="s">
        <v>436</v>
      </c>
      <c r="G696" s="100">
        <v>0</v>
      </c>
      <c r="H696" s="3">
        <v>0</v>
      </c>
      <c r="I696" s="118">
        <v>0</v>
      </c>
      <c r="J696" s="118">
        <v>1075</v>
      </c>
      <c r="L696" s="3">
        <f>SUM(H696:K696)</f>
        <v>1075</v>
      </c>
      <c r="M696" s="214">
        <v>1075</v>
      </c>
      <c r="N696" s="148">
        <f>L696-M696</f>
        <v>0</v>
      </c>
    </row>
    <row r="697" spans="1:14" ht="12.75" customHeight="1" x14ac:dyDescent="0.2">
      <c r="A697" s="9"/>
      <c r="B697" s="9"/>
      <c r="C697" s="22">
        <v>711001</v>
      </c>
      <c r="D697" s="22">
        <v>43</v>
      </c>
      <c r="E697" s="10"/>
      <c r="F697" s="11" t="s">
        <v>437</v>
      </c>
      <c r="G697" s="100">
        <v>2000</v>
      </c>
      <c r="H697" s="3">
        <v>2000</v>
      </c>
      <c r="L697" s="3">
        <v>2000</v>
      </c>
      <c r="M697" s="214">
        <v>602</v>
      </c>
      <c r="N697" s="148">
        <f>L697-M697</f>
        <v>1398</v>
      </c>
    </row>
    <row r="698" spans="1:14" ht="12.75" customHeight="1" x14ac:dyDescent="0.2">
      <c r="A698" s="201"/>
      <c r="B698" s="179"/>
      <c r="C698" s="182">
        <v>714004</v>
      </c>
      <c r="D698" s="182">
        <v>41</v>
      </c>
      <c r="E698" s="183"/>
      <c r="F698" s="184" t="s">
        <v>591</v>
      </c>
      <c r="G698" s="185">
        <v>0</v>
      </c>
      <c r="H698" s="186">
        <v>0</v>
      </c>
      <c r="I698" s="187"/>
      <c r="J698" s="187">
        <v>2070</v>
      </c>
      <c r="K698" s="187"/>
      <c r="L698" s="186">
        <f>SUM(H698:K698)</f>
        <v>2070</v>
      </c>
      <c r="M698" s="202">
        <v>2070</v>
      </c>
      <c r="N698" s="148">
        <f>L698-M698</f>
        <v>0</v>
      </c>
    </row>
    <row r="699" spans="1:14" ht="12.75" customHeight="1" x14ac:dyDescent="0.2">
      <c r="A699" s="188"/>
      <c r="B699" s="203"/>
      <c r="C699" s="191">
        <v>717002</v>
      </c>
      <c r="D699" s="191">
        <v>41</v>
      </c>
      <c r="E699" s="192"/>
      <c r="F699" s="193" t="s">
        <v>581</v>
      </c>
      <c r="G699" s="194">
        <v>0</v>
      </c>
      <c r="H699" s="195">
        <v>0</v>
      </c>
      <c r="I699" s="196"/>
      <c r="J699" s="196">
        <v>5757.07</v>
      </c>
      <c r="K699" s="196"/>
      <c r="L699" s="195">
        <f>SUM(H699:K699)</f>
        <v>5757.07</v>
      </c>
      <c r="M699" s="204">
        <v>5757.07</v>
      </c>
      <c r="N699" s="148">
        <f>L699-M699</f>
        <v>0</v>
      </c>
    </row>
    <row r="700" spans="1:14" ht="12.75" customHeight="1" thickBot="1" x14ac:dyDescent="0.25">
      <c r="A700" s="41"/>
      <c r="B700" s="42"/>
      <c r="C700" s="43">
        <v>717002</v>
      </c>
      <c r="D700" s="43">
        <v>46</v>
      </c>
      <c r="E700" s="44"/>
      <c r="F700" s="45" t="s">
        <v>581</v>
      </c>
      <c r="G700" s="104">
        <v>0</v>
      </c>
      <c r="H700" s="48">
        <v>0</v>
      </c>
      <c r="I700" s="121">
        <v>4431.34</v>
      </c>
      <c r="J700" s="121"/>
      <c r="K700" s="121"/>
      <c r="L700" s="48">
        <f>SUM(H700:K700)</f>
        <v>4431.34</v>
      </c>
      <c r="M700" s="199">
        <v>4431.34</v>
      </c>
      <c r="N700" s="155">
        <f>L700-M700</f>
        <v>0</v>
      </c>
    </row>
    <row r="701" spans="1:14" ht="12.75" customHeight="1" thickBot="1" x14ac:dyDescent="0.25">
      <c r="A701" s="29"/>
      <c r="B701" s="30" t="s">
        <v>458</v>
      </c>
      <c r="C701" s="65"/>
      <c r="D701" s="30"/>
      <c r="E701" s="31"/>
      <c r="F701" s="39" t="s">
        <v>135</v>
      </c>
      <c r="G701" s="107">
        <f>SUM(G696:G697)</f>
        <v>2000</v>
      </c>
      <c r="H701" s="60">
        <f>SUM(H696:H697)</f>
        <v>2000</v>
      </c>
      <c r="I701" s="126">
        <f>SUM(I696:I700)</f>
        <v>4431.34</v>
      </c>
      <c r="J701" s="126">
        <f>SUM(J696:J700)</f>
        <v>8902.07</v>
      </c>
      <c r="K701" s="126"/>
      <c r="L701" s="60">
        <f>SUM(L695:L700)</f>
        <v>15333.41</v>
      </c>
      <c r="M701" s="208">
        <f>SUM(M696:M700)</f>
        <v>13935.41</v>
      </c>
      <c r="N701" s="210">
        <f>SUM(N696:N700)</f>
        <v>1398</v>
      </c>
    </row>
    <row r="702" spans="1:14" ht="12.75" customHeight="1" x14ac:dyDescent="0.2">
      <c r="A702" s="16"/>
      <c r="B702" s="67" t="s">
        <v>311</v>
      </c>
      <c r="C702" s="54"/>
      <c r="D702" s="16"/>
      <c r="E702" s="17"/>
      <c r="F702" s="18" t="s">
        <v>309</v>
      </c>
      <c r="G702" s="99"/>
      <c r="H702" s="19"/>
      <c r="I702" s="117"/>
      <c r="J702" s="117"/>
      <c r="K702" s="117"/>
      <c r="L702" s="19"/>
      <c r="M702" s="200"/>
      <c r="N702" s="240"/>
    </row>
    <row r="703" spans="1:14" ht="12.75" customHeight="1" x14ac:dyDescent="0.2">
      <c r="A703" s="16"/>
      <c r="B703" s="67"/>
      <c r="C703" s="54" t="s">
        <v>438</v>
      </c>
      <c r="D703" s="47">
        <v>111</v>
      </c>
      <c r="E703" s="17"/>
      <c r="F703" s="18" t="s">
        <v>562</v>
      </c>
      <c r="G703" s="99">
        <v>0</v>
      </c>
      <c r="H703" s="19">
        <v>6000</v>
      </c>
      <c r="I703" s="117"/>
      <c r="J703" s="117"/>
      <c r="K703" s="117"/>
      <c r="L703" s="19">
        <f>SUM(H703:K703)</f>
        <v>6000</v>
      </c>
      <c r="M703" s="200">
        <v>504</v>
      </c>
      <c r="N703" s="148">
        <f>L703-M703</f>
        <v>5496</v>
      </c>
    </row>
    <row r="704" spans="1:14" ht="12.75" customHeight="1" x14ac:dyDescent="0.2">
      <c r="A704" s="179"/>
      <c r="B704" s="180"/>
      <c r="C704" s="181" t="s">
        <v>438</v>
      </c>
      <c r="D704" s="182">
        <v>41</v>
      </c>
      <c r="E704" s="183"/>
      <c r="F704" s="184" t="s">
        <v>562</v>
      </c>
      <c r="G704" s="185">
        <v>0</v>
      </c>
      <c r="H704" s="186">
        <v>9963</v>
      </c>
      <c r="I704" s="187"/>
      <c r="J704" s="187">
        <v>-5089.2</v>
      </c>
      <c r="K704" s="187"/>
      <c r="L704" s="186">
        <f>SUM(H704:K704)</f>
        <v>4873.8</v>
      </c>
      <c r="M704" s="202"/>
      <c r="N704" s="148">
        <f>L704-M704</f>
        <v>4873.8</v>
      </c>
    </row>
    <row r="705" spans="1:14" ht="12.75" customHeight="1" x14ac:dyDescent="0.2">
      <c r="A705" s="188"/>
      <c r="B705" s="189"/>
      <c r="C705" s="190" t="s">
        <v>438</v>
      </c>
      <c r="D705" s="191">
        <v>41</v>
      </c>
      <c r="E705" s="192">
        <v>3</v>
      </c>
      <c r="F705" s="193" t="s">
        <v>565</v>
      </c>
      <c r="G705" s="194">
        <v>0</v>
      </c>
      <c r="H705" s="195">
        <v>28547.88</v>
      </c>
      <c r="I705" s="196"/>
      <c r="J705" s="196"/>
      <c r="K705" s="196"/>
      <c r="L705" s="195">
        <f>SUM(H705:K705)</f>
        <v>28547.88</v>
      </c>
      <c r="M705" s="237">
        <v>28547.88</v>
      </c>
      <c r="N705" s="148">
        <f>L705-M705</f>
        <v>0</v>
      </c>
    </row>
    <row r="706" spans="1:14" ht="12.75" customHeight="1" thickBot="1" x14ac:dyDescent="0.25">
      <c r="A706" s="41"/>
      <c r="B706" s="173"/>
      <c r="C706" s="66" t="s">
        <v>438</v>
      </c>
      <c r="D706" s="43">
        <v>41</v>
      </c>
      <c r="E706" s="44">
        <v>4</v>
      </c>
      <c r="F706" s="45" t="s">
        <v>566</v>
      </c>
      <c r="G706" s="104">
        <v>0</v>
      </c>
      <c r="H706" s="48">
        <v>8152.71</v>
      </c>
      <c r="I706" s="121"/>
      <c r="J706" s="121"/>
      <c r="K706" s="121"/>
      <c r="L706" s="48">
        <f>SUM(H706:K706)</f>
        <v>8152.71</v>
      </c>
      <c r="M706" s="238">
        <v>8152.71</v>
      </c>
      <c r="N706" s="155">
        <f>L706-M706</f>
        <v>0</v>
      </c>
    </row>
    <row r="707" spans="1:14" ht="12.75" customHeight="1" thickBot="1" x14ac:dyDescent="0.25">
      <c r="A707" s="89"/>
      <c r="B707" s="174"/>
      <c r="C707" s="175"/>
      <c r="D707" s="90"/>
      <c r="E707" s="91"/>
      <c r="F707" s="92" t="s">
        <v>563</v>
      </c>
      <c r="G707" s="176">
        <f>SUM(G703:G706)</f>
        <v>0</v>
      </c>
      <c r="H707" s="177">
        <f>SUM(H703:H706)</f>
        <v>52663.590000000004</v>
      </c>
      <c r="I707" s="178">
        <f>SUM(I703:I705)</f>
        <v>0</v>
      </c>
      <c r="J707" s="178">
        <f>SUM(J703:J706)</f>
        <v>-5089.2</v>
      </c>
      <c r="K707" s="178"/>
      <c r="L707" s="177">
        <f>SUM(L703:L706)</f>
        <v>47574.39</v>
      </c>
      <c r="M707" s="239">
        <f>SUM(M703:M706)</f>
        <v>37204.590000000004</v>
      </c>
      <c r="N707" s="210">
        <f>SUM(N703:N706)</f>
        <v>10369.799999999999</v>
      </c>
    </row>
    <row r="708" spans="1:14" ht="12.75" customHeight="1" x14ac:dyDescent="0.2">
      <c r="A708" s="16"/>
      <c r="B708" s="16" t="s">
        <v>439</v>
      </c>
      <c r="C708" s="54"/>
      <c r="D708" s="16"/>
      <c r="E708" s="17"/>
      <c r="F708" s="18" t="s">
        <v>348</v>
      </c>
      <c r="G708" s="99"/>
      <c r="H708" s="19"/>
      <c r="I708" s="117"/>
      <c r="J708" s="117"/>
      <c r="K708" s="117"/>
      <c r="L708" s="19"/>
      <c r="M708" s="200"/>
      <c r="N708" s="240"/>
    </row>
    <row r="709" spans="1:14" ht="12.75" customHeight="1" x14ac:dyDescent="0.2">
      <c r="A709" s="42"/>
      <c r="B709" s="42"/>
      <c r="C709" s="66" t="s">
        <v>438</v>
      </c>
      <c r="D709" s="94" t="s">
        <v>68</v>
      </c>
      <c r="E709" s="44"/>
      <c r="F709" s="45" t="s">
        <v>440</v>
      </c>
      <c r="G709" s="101">
        <v>179334</v>
      </c>
      <c r="H709" s="28">
        <v>0</v>
      </c>
      <c r="I709" s="119"/>
      <c r="J709" s="119"/>
      <c r="K709" s="119"/>
      <c r="L709" s="28">
        <f>SUM(H709:I709)</f>
        <v>0</v>
      </c>
      <c r="M709" s="217">
        <v>0</v>
      </c>
      <c r="N709" s="148">
        <f>L709-M709</f>
        <v>0</v>
      </c>
    </row>
    <row r="710" spans="1:14" ht="12.75" customHeight="1" thickBot="1" x14ac:dyDescent="0.25">
      <c r="A710" s="42"/>
      <c r="B710" s="42"/>
      <c r="C710" s="66" t="s">
        <v>438</v>
      </c>
      <c r="D710" s="66" t="s">
        <v>11</v>
      </c>
      <c r="E710" s="44"/>
      <c r="F710" s="45" t="s">
        <v>441</v>
      </c>
      <c r="G710" s="101">
        <v>9963</v>
      </c>
      <c r="H710" s="28">
        <v>0</v>
      </c>
      <c r="I710" s="119"/>
      <c r="J710" s="119"/>
      <c r="K710" s="119"/>
      <c r="L710" s="28">
        <f>SUM(H710:I710)</f>
        <v>0</v>
      </c>
      <c r="M710" s="217"/>
      <c r="N710" s="155">
        <f>L710-M710</f>
        <v>0</v>
      </c>
    </row>
    <row r="711" spans="1:14" ht="12.75" customHeight="1" thickBot="1" x14ac:dyDescent="0.25">
      <c r="A711" s="29"/>
      <c r="B711" s="69" t="s">
        <v>442</v>
      </c>
      <c r="C711" s="30"/>
      <c r="D711" s="30"/>
      <c r="E711" s="31"/>
      <c r="F711" s="39" t="s">
        <v>348</v>
      </c>
      <c r="G711" s="105">
        <f>SUM(G709:G710)</f>
        <v>189297</v>
      </c>
      <c r="H711" s="68">
        <f>SUM(H709:H710)</f>
        <v>0</v>
      </c>
      <c r="I711" s="122">
        <f>SUM(I709:I710)</f>
        <v>0</v>
      </c>
      <c r="J711" s="122"/>
      <c r="K711" s="122"/>
      <c r="L711" s="68">
        <f>SUM(L709:L710)</f>
        <v>0</v>
      </c>
      <c r="M711" s="211">
        <f>SUM(M709)</f>
        <v>0</v>
      </c>
      <c r="N711" s="210">
        <f>SUM(N709:N710)</f>
        <v>0</v>
      </c>
    </row>
    <row r="712" spans="1:14" ht="12.75" customHeight="1" x14ac:dyDescent="0.2">
      <c r="A712" s="16"/>
      <c r="B712" s="16" t="s">
        <v>524</v>
      </c>
      <c r="C712" s="16"/>
      <c r="D712" s="16"/>
      <c r="E712" s="17"/>
      <c r="F712" s="18" t="s">
        <v>424</v>
      </c>
      <c r="G712" s="99">
        <v>0</v>
      </c>
      <c r="H712" s="19">
        <v>0</v>
      </c>
      <c r="I712" s="117"/>
      <c r="J712" s="117"/>
      <c r="K712" s="117"/>
      <c r="L712" s="19">
        <v>0</v>
      </c>
      <c r="M712" s="200">
        <v>0</v>
      </c>
      <c r="N712" s="240">
        <f>L712-M712</f>
        <v>0</v>
      </c>
    </row>
    <row r="713" spans="1:14" ht="12.75" customHeight="1" thickBot="1" x14ac:dyDescent="0.25">
      <c r="A713" s="9"/>
      <c r="B713" s="9"/>
      <c r="C713" s="9" t="s">
        <v>443</v>
      </c>
      <c r="D713" s="22">
        <v>41</v>
      </c>
      <c r="E713" s="10"/>
      <c r="F713" s="11" t="s">
        <v>444</v>
      </c>
      <c r="G713" s="101">
        <v>0</v>
      </c>
      <c r="H713" s="28">
        <v>0</v>
      </c>
      <c r="I713" s="119"/>
      <c r="J713" s="119"/>
      <c r="K713" s="119"/>
      <c r="L713" s="28">
        <v>0</v>
      </c>
      <c r="M713" s="217">
        <v>0</v>
      </c>
      <c r="N713" s="155">
        <f>L713-M713</f>
        <v>0</v>
      </c>
    </row>
    <row r="714" spans="1:14" ht="12.75" customHeight="1" thickBot="1" x14ac:dyDescent="0.25">
      <c r="A714" s="56"/>
      <c r="B714" s="57" t="s">
        <v>513</v>
      </c>
      <c r="C714" s="57"/>
      <c r="D714" s="57"/>
      <c r="E714" s="58"/>
      <c r="F714" s="59" t="s">
        <v>424</v>
      </c>
      <c r="G714" s="109">
        <f>SUM(G713)</f>
        <v>0</v>
      </c>
      <c r="H714" s="70">
        <f>SUM(H713)</f>
        <v>0</v>
      </c>
      <c r="I714" s="128">
        <f>SUM(I712:I713)</f>
        <v>0</v>
      </c>
      <c r="J714" s="128"/>
      <c r="K714" s="128"/>
      <c r="L714" s="70">
        <f>SUM(L713)</f>
        <v>0</v>
      </c>
      <c r="M714" s="211">
        <f>SUM(M713)</f>
        <v>0</v>
      </c>
      <c r="N714" s="210">
        <f>SUM(N712:N713)</f>
        <v>0</v>
      </c>
    </row>
    <row r="715" spans="1:14" ht="12.75" customHeight="1" thickBot="1" x14ac:dyDescent="0.25">
      <c r="A715" s="61" t="s">
        <v>121</v>
      </c>
      <c r="B715" s="61"/>
      <c r="C715" s="61"/>
      <c r="D715" s="61"/>
      <c r="E715" s="62"/>
      <c r="F715" s="63" t="s">
        <v>115</v>
      </c>
      <c r="G715" s="110">
        <f>G701+G711+G714</f>
        <v>191297</v>
      </c>
      <c r="H715" s="71">
        <f>H701+H707+H711+H714</f>
        <v>54663.590000000004</v>
      </c>
      <c r="I715" s="129">
        <f>I701+I707+I711+I714</f>
        <v>4431.34</v>
      </c>
      <c r="J715" s="129">
        <f>J701+J707+J711+J714</f>
        <v>3812.87</v>
      </c>
      <c r="K715" s="129"/>
      <c r="L715" s="71">
        <f>L701+L707+L711+L714</f>
        <v>62907.8</v>
      </c>
      <c r="M715" s="236">
        <f>M701+M707+M711+M714</f>
        <v>51140</v>
      </c>
      <c r="N715" s="240">
        <f>N701+N707+N711+N714</f>
        <v>11767.8</v>
      </c>
    </row>
    <row r="716" spans="1:14" ht="12.75" customHeight="1" thickTop="1" x14ac:dyDescent="0.2">
      <c r="A716" s="16" t="s">
        <v>122</v>
      </c>
      <c r="B716" s="16"/>
      <c r="C716" s="16"/>
      <c r="D716" s="16"/>
      <c r="E716" s="17"/>
      <c r="F716" s="18" t="s">
        <v>123</v>
      </c>
      <c r="G716" s="99"/>
      <c r="H716" s="19"/>
      <c r="I716" s="117"/>
      <c r="J716" s="117"/>
      <c r="K716" s="117"/>
      <c r="L716" s="19"/>
      <c r="M716" s="200"/>
      <c r="N716" s="148"/>
    </row>
    <row r="717" spans="1:14" ht="12.75" customHeight="1" x14ac:dyDescent="0.2">
      <c r="A717" s="16"/>
      <c r="B717" s="16" t="s">
        <v>286</v>
      </c>
      <c r="C717" s="16"/>
      <c r="D717" s="16"/>
      <c r="E717" s="17"/>
      <c r="F717" s="18" t="s">
        <v>287</v>
      </c>
      <c r="M717" s="214"/>
      <c r="N717" s="148"/>
    </row>
    <row r="718" spans="1:14" ht="12.75" customHeight="1" x14ac:dyDescent="0.2">
      <c r="A718" s="25"/>
      <c r="B718" s="9"/>
      <c r="C718" s="9" t="s">
        <v>445</v>
      </c>
      <c r="D718" s="9" t="s">
        <v>11</v>
      </c>
      <c r="E718" s="10"/>
      <c r="F718" s="11" t="s">
        <v>446</v>
      </c>
      <c r="G718" s="100">
        <v>12000</v>
      </c>
      <c r="H718" s="3">
        <v>12000</v>
      </c>
      <c r="J718" s="118">
        <v>-1000</v>
      </c>
      <c r="L718" s="3">
        <f>SUM(H718:K718)</f>
        <v>11000</v>
      </c>
      <c r="M718" s="214">
        <v>11000</v>
      </c>
      <c r="N718" s="148">
        <f>L718-M718</f>
        <v>0</v>
      </c>
    </row>
    <row r="719" spans="1:14" ht="12.75" customHeight="1" thickBot="1" x14ac:dyDescent="0.25">
      <c r="A719" s="41"/>
      <c r="B719" s="42"/>
      <c r="C719" s="43">
        <v>821005</v>
      </c>
      <c r="D719" s="43">
        <v>52</v>
      </c>
      <c r="E719" s="44"/>
      <c r="F719" s="137" t="s">
        <v>462</v>
      </c>
      <c r="G719" s="101">
        <v>0</v>
      </c>
      <c r="H719" s="28">
        <v>152351.44</v>
      </c>
      <c r="I719" s="119"/>
      <c r="J719" s="119"/>
      <c r="K719" s="119"/>
      <c r="L719" s="28">
        <v>152351.44</v>
      </c>
      <c r="M719" s="217">
        <v>152351.44</v>
      </c>
      <c r="N719" s="155">
        <f>L719-M719</f>
        <v>0</v>
      </c>
    </row>
    <row r="720" spans="1:14" ht="12.75" customHeight="1" thickBot="1" x14ac:dyDescent="0.25">
      <c r="A720" s="29" t="s">
        <v>132</v>
      </c>
      <c r="B720" s="30" t="s">
        <v>293</v>
      </c>
      <c r="C720" s="30"/>
      <c r="D720" s="30"/>
      <c r="E720" s="31"/>
      <c r="F720" s="39" t="s">
        <v>287</v>
      </c>
      <c r="G720" s="107">
        <f>SUM(G718:G719)</f>
        <v>12000</v>
      </c>
      <c r="H720" s="60">
        <f>SUM(H718:H719)</f>
        <v>164351.44</v>
      </c>
      <c r="I720" s="126">
        <f>SUM(I718:I719)</f>
        <v>0</v>
      </c>
      <c r="J720" s="126">
        <f>SUM(J718:J719)</f>
        <v>-1000</v>
      </c>
      <c r="K720" s="126"/>
      <c r="L720" s="60">
        <f>SUM(L718:L719)</f>
        <v>163351.44</v>
      </c>
      <c r="M720" s="208">
        <f>SUM(M718:M719)</f>
        <v>163351.44</v>
      </c>
      <c r="N720" s="210">
        <f>SUM(N718:N719)</f>
        <v>0</v>
      </c>
    </row>
    <row r="721" spans="1:14" ht="12.75" customHeight="1" thickBot="1" x14ac:dyDescent="0.25">
      <c r="A721" s="16" t="s">
        <v>133</v>
      </c>
      <c r="B721" s="72"/>
      <c r="C721" s="72"/>
      <c r="D721" s="72"/>
      <c r="E721" s="73"/>
      <c r="F721" s="74" t="s">
        <v>123</v>
      </c>
      <c r="G721" s="108">
        <f>SUM(G720)</f>
        <v>12000</v>
      </c>
      <c r="H721" s="75">
        <f>SUM(H720)</f>
        <v>164351.44</v>
      </c>
      <c r="I721" s="127">
        <f>I720</f>
        <v>0</v>
      </c>
      <c r="J721" s="127">
        <f>J720</f>
        <v>-1000</v>
      </c>
      <c r="K721" s="127"/>
      <c r="L721" s="75">
        <f>SUM(L720)</f>
        <v>163351.44</v>
      </c>
      <c r="M721" s="241">
        <f>SUM(M720)</f>
        <v>163351.44</v>
      </c>
      <c r="N721" s="240">
        <f>N720</f>
        <v>0</v>
      </c>
    </row>
    <row r="722" spans="1:14" ht="15" customHeight="1" thickTop="1" thickBot="1" x14ac:dyDescent="0.3">
      <c r="A722" s="9"/>
      <c r="B722" s="16"/>
      <c r="C722" s="16"/>
      <c r="D722" s="16"/>
      <c r="E722" s="17"/>
      <c r="F722" s="76" t="s">
        <v>133</v>
      </c>
      <c r="G722" s="111">
        <f>G721+G715+G693</f>
        <v>872062</v>
      </c>
      <c r="H722" s="158">
        <f>H721+H715+H693</f>
        <v>919997.66999999993</v>
      </c>
      <c r="I722" s="130">
        <f>I693+I715+I720</f>
        <v>4431.34</v>
      </c>
      <c r="J722" s="205">
        <f>J693+J715+J721</f>
        <v>19910.009999999995</v>
      </c>
      <c r="K722" s="212">
        <f>K693+K715+K721</f>
        <v>11415.17</v>
      </c>
      <c r="L722" s="207">
        <f>L721+L715+L693</f>
        <v>955754.19000000018</v>
      </c>
      <c r="M722" s="242">
        <f>M721+M715+M693</f>
        <v>926615.17000000016</v>
      </c>
      <c r="N722" s="148">
        <f>N693+N715+N721</f>
        <v>29139.019999999997</v>
      </c>
    </row>
    <row r="723" spans="1:14" ht="12.75" customHeight="1" thickTop="1" x14ac:dyDescent="0.2">
      <c r="A723" s="9"/>
      <c r="B723" s="9"/>
      <c r="C723" s="9"/>
      <c r="D723" s="9"/>
      <c r="E723" s="10"/>
      <c r="F723" s="18"/>
      <c r="G723" s="99"/>
      <c r="H723" s="19"/>
      <c r="I723" s="117"/>
      <c r="J723" s="117"/>
      <c r="K723" s="117"/>
      <c r="L723" s="19"/>
      <c r="M723" s="200"/>
      <c r="N723" s="148"/>
    </row>
    <row r="724" spans="1:14" ht="12.75" customHeight="1" x14ac:dyDescent="0.2">
      <c r="A724" s="77"/>
      <c r="B724" s="9"/>
      <c r="C724" s="9"/>
      <c r="D724" s="9"/>
      <c r="E724" s="10"/>
      <c r="F724" s="11" t="s">
        <v>447</v>
      </c>
      <c r="G724" s="112">
        <f t="shared" ref="G724:M724" si="53">G93</f>
        <v>872062</v>
      </c>
      <c r="H724" s="78">
        <f t="shared" si="53"/>
        <v>919997.67</v>
      </c>
      <c r="I724" s="171">
        <f t="shared" si="53"/>
        <v>4431.34</v>
      </c>
      <c r="J724" s="171">
        <f t="shared" si="53"/>
        <v>19910.010000000002</v>
      </c>
      <c r="K724" s="171">
        <f t="shared" si="53"/>
        <v>11415.17</v>
      </c>
      <c r="L724" s="78">
        <f t="shared" si="53"/>
        <v>955754.19</v>
      </c>
      <c r="M724" s="216">
        <f t="shared" si="53"/>
        <v>938694.02</v>
      </c>
      <c r="N724" s="148">
        <f>N93</f>
        <v>17060.170000000016</v>
      </c>
    </row>
    <row r="725" spans="1:14" ht="12.75" customHeight="1" x14ac:dyDescent="0.2">
      <c r="A725" s="77"/>
      <c r="B725" s="9"/>
      <c r="C725" s="9"/>
      <c r="D725" s="9"/>
      <c r="E725" s="10"/>
      <c r="F725" s="11" t="s">
        <v>448</v>
      </c>
      <c r="G725" s="112">
        <f t="shared" ref="G725:M725" si="54">G722</f>
        <v>872062</v>
      </c>
      <c r="H725" s="79">
        <f t="shared" si="54"/>
        <v>919997.66999999993</v>
      </c>
      <c r="I725" s="171">
        <f t="shared" si="54"/>
        <v>4431.34</v>
      </c>
      <c r="J725" s="171">
        <f>J722</f>
        <v>19910.009999999995</v>
      </c>
      <c r="K725" s="171">
        <f>K722</f>
        <v>11415.17</v>
      </c>
      <c r="L725" s="79">
        <f t="shared" si="54"/>
        <v>955754.19000000018</v>
      </c>
      <c r="M725" s="214">
        <f t="shared" si="54"/>
        <v>926615.17000000016</v>
      </c>
      <c r="N725" s="148">
        <f>N722</f>
        <v>29139.019999999997</v>
      </c>
    </row>
    <row r="726" spans="1:14" ht="12.75" customHeight="1" x14ac:dyDescent="0.2">
      <c r="A726" s="77"/>
      <c r="B726" s="9"/>
      <c r="C726" s="9"/>
      <c r="D726" s="9"/>
      <c r="E726" s="10"/>
      <c r="F726" s="11" t="s">
        <v>449</v>
      </c>
      <c r="G726" s="112">
        <f t="shared" ref="G726:M726" si="55">G724-G725</f>
        <v>0</v>
      </c>
      <c r="H726" s="78">
        <f t="shared" si="55"/>
        <v>0</v>
      </c>
      <c r="I726" s="171">
        <f t="shared" si="55"/>
        <v>0</v>
      </c>
      <c r="J726" s="171">
        <f>J724-J725</f>
        <v>0</v>
      </c>
      <c r="K726" s="171">
        <f>K724-K725</f>
        <v>0</v>
      </c>
      <c r="L726" s="78">
        <f t="shared" si="55"/>
        <v>0</v>
      </c>
      <c r="M726" s="216">
        <f t="shared" si="55"/>
        <v>12078.84999999986</v>
      </c>
      <c r="N726" s="221">
        <f>N724-N725</f>
        <v>-12078.84999999998</v>
      </c>
    </row>
    <row r="727" spans="1:14" ht="12.75" customHeight="1" x14ac:dyDescent="0.2">
      <c r="M727" s="214"/>
      <c r="N727" s="148"/>
    </row>
    <row r="728" spans="1:14" ht="12.75" customHeight="1" x14ac:dyDescent="0.2">
      <c r="M728" s="214"/>
      <c r="N728" s="148"/>
    </row>
    <row r="729" spans="1:14" ht="12.75" customHeight="1" x14ac:dyDescent="0.2">
      <c r="M729" s="214"/>
      <c r="N729" s="148"/>
    </row>
    <row r="730" spans="1:14" ht="12.75" customHeight="1" x14ac:dyDescent="0.2">
      <c r="M730" s="214"/>
      <c r="N730" s="148"/>
    </row>
    <row r="731" spans="1:14" ht="12.75" customHeight="1" x14ac:dyDescent="0.2">
      <c r="M731" s="214"/>
      <c r="N731" s="148"/>
    </row>
    <row r="732" spans="1:14" ht="12.75" customHeight="1" x14ac:dyDescent="0.2">
      <c r="M732" s="214"/>
      <c r="N732" s="148"/>
    </row>
    <row r="733" spans="1:14" ht="12.75" customHeight="1" x14ac:dyDescent="0.2">
      <c r="M733" s="214"/>
      <c r="N733" s="148"/>
    </row>
    <row r="734" spans="1:14" ht="12.75" customHeight="1" x14ac:dyDescent="0.2">
      <c r="M734" s="214"/>
      <c r="N734" s="148"/>
    </row>
    <row r="735" spans="1:14" ht="12.75" customHeight="1" x14ac:dyDescent="0.2">
      <c r="M735" s="214"/>
      <c r="N735" s="148"/>
    </row>
    <row r="736" spans="1:14" ht="12.75" customHeight="1" x14ac:dyDescent="0.2">
      <c r="M736" s="214"/>
      <c r="N736" s="148"/>
    </row>
    <row r="737" spans="1:14" ht="12.75" customHeight="1" x14ac:dyDescent="0.2">
      <c r="M737" s="214"/>
      <c r="N737" s="148"/>
    </row>
    <row r="738" spans="1:14" ht="12.75" customHeight="1" x14ac:dyDescent="0.2">
      <c r="M738" s="214"/>
      <c r="N738" s="148"/>
    </row>
    <row r="739" spans="1:14" ht="12.75" customHeight="1" x14ac:dyDescent="0.2">
      <c r="M739" s="214"/>
      <c r="N739" s="148"/>
    </row>
    <row r="741" spans="1:14" ht="12.75" customHeight="1" x14ac:dyDescent="0.2">
      <c r="G741" s="101"/>
      <c r="H741" s="28"/>
      <c r="I741" s="119"/>
      <c r="J741" s="119"/>
      <c r="K741" s="119"/>
      <c r="L741" s="28"/>
      <c r="M741" s="166"/>
    </row>
    <row r="742" spans="1:14" ht="12.75" customHeight="1" x14ac:dyDescent="0.2">
      <c r="A742" s="77"/>
      <c r="B742" s="77"/>
      <c r="C742" s="77"/>
      <c r="D742" s="77"/>
      <c r="E742" s="250"/>
      <c r="F742" s="77"/>
      <c r="G742" s="251"/>
      <c r="H742" s="77"/>
      <c r="I742" s="252"/>
      <c r="J742" s="252"/>
      <c r="K742" s="252"/>
      <c r="L742" s="77"/>
      <c r="M742" s="199"/>
      <c r="N742" s="253"/>
    </row>
    <row r="743" spans="1:14" ht="12.75" customHeight="1" x14ac:dyDescent="0.2">
      <c r="A743" s="77"/>
      <c r="B743" s="77"/>
      <c r="C743" s="77"/>
      <c r="D743" s="77"/>
      <c r="E743" s="250"/>
      <c r="F743" s="77"/>
      <c r="G743" s="251"/>
      <c r="H743" s="77"/>
      <c r="I743" s="252"/>
      <c r="J743" s="252"/>
      <c r="K743" s="252"/>
      <c r="L743" s="77"/>
      <c r="M743" s="199"/>
      <c r="N743" s="253"/>
    </row>
    <row r="744" spans="1:14" ht="12.75" customHeight="1" x14ac:dyDescent="0.2">
      <c r="A744" s="77"/>
      <c r="B744" s="77"/>
      <c r="C744" s="77"/>
      <c r="D744" s="77"/>
      <c r="E744" s="250"/>
      <c r="F744" s="77"/>
      <c r="G744" s="251"/>
      <c r="H744" s="77"/>
      <c r="I744" s="252"/>
      <c r="J744" s="252"/>
      <c r="K744" s="252"/>
      <c r="L744" s="77"/>
      <c r="M744" s="199"/>
      <c r="N744" s="253"/>
    </row>
    <row r="745" spans="1:14" ht="12.75" customHeight="1" x14ac:dyDescent="0.2">
      <c r="A745" s="77"/>
      <c r="B745" s="77"/>
      <c r="C745" s="77"/>
      <c r="D745" s="77"/>
      <c r="E745" s="250"/>
      <c r="F745" s="77"/>
      <c r="G745" s="251"/>
      <c r="H745" s="77"/>
      <c r="I745" s="252"/>
      <c r="J745" s="252"/>
      <c r="K745" s="252"/>
      <c r="L745" s="77"/>
      <c r="M745" s="199"/>
      <c r="N745" s="253"/>
    </row>
    <row r="746" spans="1:14" ht="12.75" customHeight="1" x14ac:dyDescent="0.2">
      <c r="A746" s="77"/>
      <c r="B746" s="77"/>
      <c r="C746" s="77"/>
      <c r="D746" s="77"/>
      <c r="E746" s="250"/>
      <c r="F746" s="77"/>
      <c r="G746" s="251"/>
      <c r="H746" s="77"/>
      <c r="I746" s="252"/>
      <c r="J746" s="252"/>
      <c r="K746" s="252"/>
      <c r="L746" s="77"/>
      <c r="M746" s="199"/>
      <c r="N746" s="253"/>
    </row>
    <row r="747" spans="1:14" ht="12.75" customHeight="1" x14ac:dyDescent="0.2">
      <c r="A747" s="77"/>
      <c r="B747" s="77"/>
      <c r="C747" s="77"/>
      <c r="D747" s="77"/>
      <c r="E747" s="250"/>
      <c r="F747" s="77"/>
      <c r="G747" s="251"/>
      <c r="H747" s="77"/>
      <c r="I747" s="252"/>
      <c r="J747" s="252"/>
      <c r="K747" s="252"/>
      <c r="L747" s="77"/>
      <c r="M747" s="199"/>
      <c r="N747" s="253"/>
    </row>
    <row r="748" spans="1:14" ht="12.75" customHeight="1" x14ac:dyDescent="0.2">
      <c r="A748" s="77"/>
      <c r="B748" s="77"/>
      <c r="C748" s="77"/>
      <c r="D748" s="77"/>
      <c r="E748" s="250"/>
      <c r="F748" s="77"/>
      <c r="G748" s="251"/>
      <c r="H748" s="77"/>
      <c r="I748" s="252"/>
      <c r="J748" s="252"/>
      <c r="K748" s="252"/>
      <c r="L748" s="77"/>
      <c r="M748" s="199"/>
      <c r="N748" s="253"/>
    </row>
    <row r="749" spans="1:14" ht="12.75" customHeight="1" x14ac:dyDescent="0.2">
      <c r="A749" s="77"/>
      <c r="B749" s="77"/>
      <c r="C749" s="77"/>
      <c r="D749" s="77"/>
      <c r="E749" s="250"/>
      <c r="F749" s="77"/>
      <c r="G749" s="251"/>
      <c r="H749" s="77"/>
      <c r="I749" s="252"/>
      <c r="J749" s="252"/>
      <c r="K749" s="252"/>
      <c r="L749" s="77"/>
      <c r="M749" s="199"/>
      <c r="N749" s="253"/>
    </row>
    <row r="750" spans="1:14" ht="12.75" customHeight="1" x14ac:dyDescent="0.2">
      <c r="A750" s="77"/>
      <c r="B750" s="77"/>
      <c r="C750" s="77"/>
      <c r="D750" s="77"/>
      <c r="E750" s="250"/>
      <c r="F750" s="77"/>
      <c r="G750" s="251"/>
      <c r="H750" s="77"/>
      <c r="I750" s="252"/>
      <c r="J750" s="252"/>
      <c r="K750" s="252"/>
      <c r="L750" s="77"/>
      <c r="M750" s="199"/>
      <c r="N750" s="253"/>
    </row>
    <row r="751" spans="1:14" ht="12.75" customHeight="1" x14ac:dyDescent="0.2">
      <c r="A751" s="77"/>
      <c r="B751" s="77"/>
      <c r="C751" s="77"/>
      <c r="D751" s="77"/>
      <c r="E751" s="250"/>
      <c r="F751" s="77"/>
      <c r="G751" s="251"/>
      <c r="H751" s="77"/>
      <c r="I751" s="252"/>
      <c r="J751" s="252"/>
      <c r="K751" s="252"/>
      <c r="L751" s="77"/>
      <c r="M751" s="199"/>
      <c r="N751" s="253"/>
    </row>
    <row r="752" spans="1:14" ht="12.75" customHeight="1" x14ac:dyDescent="0.2">
      <c r="A752" s="77"/>
      <c r="B752" s="77"/>
      <c r="C752" s="77"/>
      <c r="D752" s="77"/>
      <c r="E752" s="250"/>
      <c r="F752" s="77"/>
      <c r="G752" s="251"/>
      <c r="H752" s="77"/>
      <c r="I752" s="252"/>
      <c r="J752" s="252"/>
      <c r="K752" s="252"/>
      <c r="L752" s="77"/>
      <c r="M752" s="199"/>
      <c r="N752" s="253"/>
    </row>
    <row r="753" spans="1:14" ht="12.75" customHeight="1" x14ac:dyDescent="0.2">
      <c r="A753" s="77"/>
      <c r="B753" s="77"/>
      <c r="C753" s="77"/>
      <c r="D753" s="77"/>
      <c r="E753" s="250"/>
      <c r="F753" s="77"/>
      <c r="G753" s="251"/>
      <c r="H753" s="77"/>
      <c r="I753" s="252"/>
      <c r="J753" s="252"/>
      <c r="K753" s="252"/>
      <c r="L753" s="77"/>
      <c r="M753" s="199"/>
      <c r="N753" s="253"/>
    </row>
    <row r="754" spans="1:14" ht="12.75" customHeight="1" x14ac:dyDescent="0.2">
      <c r="A754" s="77"/>
      <c r="B754" s="77"/>
      <c r="C754" s="77"/>
      <c r="D754" s="77"/>
      <c r="E754" s="250"/>
      <c r="F754" s="77"/>
      <c r="G754" s="251"/>
      <c r="H754" s="77"/>
      <c r="I754" s="252"/>
      <c r="J754" s="252"/>
      <c r="K754" s="252"/>
      <c r="L754" s="77"/>
      <c r="M754" s="199"/>
      <c r="N754" s="253"/>
    </row>
    <row r="755" spans="1:14" ht="12.75" customHeight="1" x14ac:dyDescent="0.2">
      <c r="A755" s="77"/>
      <c r="B755" s="77"/>
      <c r="C755" s="77"/>
      <c r="D755" s="77"/>
      <c r="E755" s="250"/>
      <c r="F755" s="77"/>
      <c r="G755" s="251"/>
      <c r="H755" s="77"/>
      <c r="I755" s="252"/>
      <c r="J755" s="252"/>
      <c r="K755" s="252"/>
      <c r="L755" s="77"/>
      <c r="M755" s="199"/>
      <c r="N755" s="253"/>
    </row>
    <row r="756" spans="1:14" ht="12.75" customHeight="1" x14ac:dyDescent="0.2">
      <c r="A756" s="77"/>
      <c r="B756" s="77"/>
      <c r="C756" s="77"/>
      <c r="D756" s="77"/>
      <c r="E756" s="250"/>
      <c r="F756" s="77"/>
      <c r="G756" s="251"/>
      <c r="H756" s="77"/>
      <c r="I756" s="252"/>
      <c r="J756" s="252"/>
      <c r="K756" s="252"/>
      <c r="L756" s="77"/>
      <c r="M756" s="199"/>
      <c r="N756" s="253"/>
    </row>
    <row r="757" spans="1:14" ht="12.75" customHeight="1" x14ac:dyDescent="0.2">
      <c r="A757" s="77"/>
      <c r="B757" s="77"/>
      <c r="C757" s="77"/>
      <c r="D757" s="77"/>
      <c r="E757" s="250"/>
      <c r="F757" s="77"/>
      <c r="G757" s="251"/>
      <c r="H757" s="77"/>
      <c r="I757" s="252"/>
      <c r="J757" s="252"/>
      <c r="K757" s="252"/>
      <c r="L757" s="77"/>
      <c r="M757" s="199"/>
      <c r="N757" s="253"/>
    </row>
    <row r="758" spans="1:14" ht="12.75" customHeight="1" x14ac:dyDescent="0.2">
      <c r="A758" s="77"/>
      <c r="B758" s="77"/>
      <c r="C758" s="77"/>
      <c r="D758" s="77"/>
      <c r="E758" s="250"/>
      <c r="F758" s="77"/>
      <c r="G758" s="251"/>
      <c r="H758" s="77"/>
      <c r="I758" s="252"/>
      <c r="J758" s="252"/>
      <c r="K758" s="252"/>
      <c r="L758" s="77"/>
      <c r="M758" s="199"/>
      <c r="N758" s="253"/>
    </row>
    <row r="759" spans="1:14" ht="12.75" customHeight="1" x14ac:dyDescent="0.2">
      <c r="A759" s="77"/>
      <c r="B759" s="77"/>
      <c r="C759" s="77"/>
      <c r="D759" s="77"/>
      <c r="E759" s="250"/>
      <c r="F759" s="77"/>
      <c r="G759" s="251"/>
      <c r="H759" s="77"/>
      <c r="I759" s="252"/>
      <c r="J759" s="252"/>
      <c r="K759" s="252"/>
      <c r="L759" s="77"/>
      <c r="M759" s="199"/>
      <c r="N759" s="253"/>
    </row>
    <row r="760" spans="1:14" ht="12.75" customHeight="1" x14ac:dyDescent="0.2">
      <c r="A760" s="77"/>
      <c r="B760" s="77"/>
      <c r="C760" s="77"/>
      <c r="D760" s="77"/>
      <c r="E760" s="250"/>
      <c r="F760" s="77"/>
      <c r="G760" s="251"/>
      <c r="H760" s="77"/>
      <c r="I760" s="252"/>
      <c r="J760" s="252"/>
      <c r="K760" s="252"/>
      <c r="L760" s="77"/>
      <c r="M760" s="199"/>
      <c r="N760" s="253"/>
    </row>
    <row r="761" spans="1:14" ht="12.75" customHeight="1" x14ac:dyDescent="0.2">
      <c r="A761" s="77"/>
      <c r="B761" s="77"/>
      <c r="C761" s="77"/>
      <c r="D761" s="77"/>
      <c r="E761" s="250"/>
      <c r="F761" s="77"/>
      <c r="G761" s="251"/>
      <c r="H761" s="77"/>
      <c r="I761" s="252"/>
      <c r="J761" s="252"/>
      <c r="K761" s="252"/>
      <c r="L761" s="77"/>
      <c r="M761" s="199"/>
      <c r="N761" s="253"/>
    </row>
    <row r="762" spans="1:14" ht="12.75" customHeight="1" x14ac:dyDescent="0.2">
      <c r="A762" s="77"/>
      <c r="B762" s="77"/>
      <c r="C762" s="77"/>
      <c r="D762" s="77"/>
      <c r="E762" s="250"/>
      <c r="F762" s="77"/>
      <c r="G762" s="251"/>
      <c r="H762" s="77"/>
      <c r="I762" s="252"/>
      <c r="J762" s="252"/>
      <c r="K762" s="252"/>
      <c r="L762" s="77"/>
      <c r="M762" s="199"/>
      <c r="N762" s="253"/>
    </row>
    <row r="763" spans="1:14" ht="12.75" customHeight="1" x14ac:dyDescent="0.2">
      <c r="A763" s="77"/>
      <c r="B763" s="77"/>
      <c r="C763" s="77"/>
      <c r="D763" s="77"/>
      <c r="E763" s="250"/>
      <c r="F763" s="77"/>
      <c r="G763" s="251"/>
      <c r="H763" s="77"/>
      <c r="I763" s="252"/>
      <c r="J763" s="252"/>
      <c r="K763" s="252"/>
      <c r="L763" s="77"/>
      <c r="M763" s="199"/>
      <c r="N763" s="253"/>
    </row>
    <row r="764" spans="1:14" ht="12.75" customHeight="1" x14ac:dyDescent="0.2">
      <c r="A764" s="77"/>
      <c r="B764" s="77"/>
      <c r="C764" s="77"/>
      <c r="D764" s="77"/>
      <c r="E764" s="250"/>
      <c r="F764" s="77"/>
      <c r="G764" s="251"/>
      <c r="H764" s="77"/>
      <c r="I764" s="252"/>
      <c r="J764" s="252"/>
      <c r="K764" s="252"/>
      <c r="L764" s="77"/>
      <c r="M764" s="199"/>
      <c r="N764" s="253"/>
    </row>
    <row r="765" spans="1:14" ht="12.75" customHeight="1" x14ac:dyDescent="0.2">
      <c r="A765" s="77"/>
      <c r="B765" s="77"/>
      <c r="C765" s="77"/>
      <c r="D765" s="77"/>
      <c r="E765" s="250"/>
      <c r="F765" s="77"/>
      <c r="G765" s="251"/>
      <c r="H765" s="77"/>
      <c r="I765" s="252"/>
      <c r="J765" s="252"/>
      <c r="K765" s="252"/>
      <c r="L765" s="77"/>
      <c r="M765" s="199"/>
      <c r="N765" s="253"/>
    </row>
    <row r="766" spans="1:14" ht="12.75" customHeight="1" x14ac:dyDescent="0.2">
      <c r="A766" s="77"/>
      <c r="B766" s="77"/>
      <c r="C766" s="77"/>
      <c r="D766" s="77"/>
      <c r="E766" s="250"/>
      <c r="F766" s="77"/>
      <c r="G766" s="251"/>
      <c r="H766" s="77"/>
      <c r="I766" s="252"/>
      <c r="J766" s="252"/>
      <c r="K766" s="252"/>
      <c r="L766" s="77"/>
      <c r="M766" s="199"/>
      <c r="N766" s="253"/>
    </row>
    <row r="767" spans="1:14" ht="12.75" customHeight="1" x14ac:dyDescent="0.2">
      <c r="A767" s="77"/>
      <c r="B767" s="77"/>
      <c r="C767" s="77"/>
      <c r="D767" s="77"/>
      <c r="E767" s="250"/>
      <c r="F767" s="77"/>
      <c r="G767" s="251"/>
      <c r="H767" s="77"/>
      <c r="I767" s="252"/>
      <c r="J767" s="252"/>
      <c r="K767" s="252"/>
      <c r="L767" s="77"/>
      <c r="M767" s="199"/>
      <c r="N767" s="253"/>
    </row>
    <row r="768" spans="1:14" ht="12.75" customHeight="1" x14ac:dyDescent="0.2">
      <c r="A768" s="77"/>
      <c r="B768" s="77"/>
      <c r="C768" s="77"/>
      <c r="D768" s="77"/>
      <c r="E768" s="250"/>
      <c r="F768" s="77"/>
      <c r="G768" s="251"/>
      <c r="H768" s="77"/>
      <c r="I768" s="252"/>
      <c r="J768" s="252"/>
      <c r="K768" s="252"/>
      <c r="L768" s="77"/>
      <c r="M768" s="199"/>
      <c r="N768" s="253"/>
    </row>
    <row r="769" spans="1:14" ht="12.75" customHeight="1" x14ac:dyDescent="0.2">
      <c r="A769" s="77"/>
      <c r="B769" s="77"/>
      <c r="C769" s="77"/>
      <c r="D769" s="77"/>
      <c r="E769" s="250"/>
      <c r="F769" s="77"/>
      <c r="G769" s="251"/>
      <c r="H769" s="77"/>
      <c r="I769" s="252"/>
      <c r="J769" s="252"/>
      <c r="K769" s="252"/>
      <c r="L769" s="77"/>
      <c r="M769" s="199"/>
      <c r="N769" s="253"/>
    </row>
    <row r="770" spans="1:14" ht="12.75" customHeight="1" x14ac:dyDescent="0.2">
      <c r="A770" s="77"/>
      <c r="B770" s="77"/>
      <c r="C770" s="77"/>
      <c r="D770" s="77"/>
      <c r="E770" s="250"/>
      <c r="F770" s="77"/>
      <c r="G770" s="251"/>
      <c r="H770" s="77"/>
      <c r="I770" s="252"/>
      <c r="J770" s="252"/>
      <c r="K770" s="252"/>
      <c r="L770" s="77"/>
      <c r="M770" s="199"/>
      <c r="N770" s="253"/>
    </row>
    <row r="771" spans="1:14" ht="12.75" customHeight="1" x14ac:dyDescent="0.2">
      <c r="A771" s="77"/>
      <c r="B771" s="77"/>
      <c r="C771" s="77"/>
      <c r="D771" s="77"/>
      <c r="E771" s="250"/>
      <c r="F771" s="77"/>
      <c r="G771" s="251"/>
      <c r="H771" s="77"/>
      <c r="I771" s="252"/>
      <c r="J771" s="252"/>
      <c r="K771" s="252"/>
      <c r="L771" s="77"/>
      <c r="M771" s="199"/>
      <c r="N771" s="253"/>
    </row>
    <row r="772" spans="1:14" ht="12.75" customHeight="1" x14ac:dyDescent="0.2">
      <c r="A772" s="77"/>
      <c r="B772" s="77"/>
      <c r="C772" s="77"/>
      <c r="D772" s="77"/>
      <c r="E772" s="250"/>
      <c r="F772" s="77"/>
      <c r="G772" s="251"/>
      <c r="H772" s="77"/>
      <c r="I772" s="252"/>
      <c r="J772" s="252"/>
      <c r="K772" s="252"/>
      <c r="L772" s="77"/>
      <c r="M772" s="199"/>
      <c r="N772" s="253"/>
    </row>
    <row r="773" spans="1:14" ht="12.75" customHeight="1" x14ac:dyDescent="0.2">
      <c r="A773" s="77"/>
      <c r="B773" s="77"/>
      <c r="C773" s="77"/>
      <c r="D773" s="77"/>
      <c r="E773" s="250"/>
      <c r="F773" s="77"/>
      <c r="G773" s="251"/>
      <c r="H773" s="77"/>
      <c r="I773" s="252"/>
      <c r="J773" s="252"/>
      <c r="K773" s="252"/>
      <c r="L773" s="77"/>
      <c r="M773" s="199"/>
      <c r="N773" s="253"/>
    </row>
    <row r="774" spans="1:14" ht="12.75" customHeight="1" x14ac:dyDescent="0.2">
      <c r="A774" s="77"/>
      <c r="B774" s="77"/>
      <c r="C774" s="77"/>
      <c r="D774" s="77"/>
      <c r="E774" s="250"/>
      <c r="F774" s="77"/>
      <c r="G774" s="251"/>
      <c r="H774" s="77"/>
      <c r="I774" s="252"/>
      <c r="J774" s="252"/>
      <c r="K774" s="252"/>
      <c r="L774" s="77"/>
      <c r="M774" s="199"/>
      <c r="N774" s="253"/>
    </row>
    <row r="775" spans="1:14" ht="12.75" customHeight="1" x14ac:dyDescent="0.2">
      <c r="A775" s="77"/>
      <c r="B775" s="77"/>
      <c r="C775" s="77"/>
      <c r="D775" s="77"/>
      <c r="E775" s="250"/>
      <c r="F775" s="77"/>
      <c r="G775" s="251"/>
      <c r="H775" s="77"/>
      <c r="I775" s="252"/>
      <c r="J775" s="252"/>
      <c r="K775" s="252"/>
      <c r="L775" s="77"/>
      <c r="M775" s="199"/>
      <c r="N775" s="253"/>
    </row>
    <row r="776" spans="1:14" ht="12.75" customHeight="1" x14ac:dyDescent="0.2">
      <c r="A776" s="77"/>
      <c r="B776" s="77"/>
      <c r="C776" s="77"/>
      <c r="D776" s="77"/>
      <c r="E776" s="250"/>
      <c r="F776" s="77"/>
      <c r="G776" s="251"/>
      <c r="H776" s="77"/>
      <c r="I776" s="252"/>
      <c r="J776" s="252"/>
      <c r="K776" s="252"/>
      <c r="L776" s="77"/>
      <c r="M776" s="199"/>
      <c r="N776" s="253"/>
    </row>
    <row r="777" spans="1:14" ht="12.75" customHeight="1" x14ac:dyDescent="0.2">
      <c r="A777" s="77"/>
      <c r="B777" s="77"/>
      <c r="C777" s="77"/>
      <c r="D777" s="77"/>
      <c r="E777" s="250"/>
      <c r="F777" s="77"/>
      <c r="G777" s="251"/>
      <c r="H777" s="77"/>
      <c r="I777" s="252"/>
      <c r="J777" s="252"/>
      <c r="K777" s="252"/>
      <c r="L777" s="77"/>
      <c r="M777" s="199"/>
      <c r="N777" s="253"/>
    </row>
    <row r="778" spans="1:14" ht="12.75" customHeight="1" x14ac:dyDescent="0.2">
      <c r="A778" s="77"/>
      <c r="B778" s="77"/>
      <c r="C778" s="77"/>
      <c r="D778" s="77"/>
      <c r="E778" s="250"/>
      <c r="F778" s="77"/>
      <c r="G778" s="251"/>
      <c r="H778" s="77"/>
      <c r="I778" s="252"/>
      <c r="J778" s="252"/>
      <c r="K778" s="252"/>
      <c r="L778" s="77"/>
      <c r="M778" s="199"/>
      <c r="N778" s="253"/>
    </row>
    <row r="779" spans="1:14" ht="12.75" customHeight="1" x14ac:dyDescent="0.2">
      <c r="A779" s="77"/>
      <c r="B779" s="77"/>
      <c r="C779" s="77"/>
      <c r="D779" s="77"/>
      <c r="E779" s="250"/>
      <c r="F779" s="77"/>
      <c r="G779" s="251"/>
      <c r="H779" s="77"/>
      <c r="I779" s="252"/>
      <c r="J779" s="252"/>
      <c r="K779" s="252"/>
      <c r="L779" s="77"/>
      <c r="M779" s="199"/>
      <c r="N779" s="253"/>
    </row>
  </sheetData>
  <sheetProtection selectLockedCells="1" selectUnlockedCells="1"/>
  <autoFilter ref="D1:D726"/>
  <printOptions gridLines="1"/>
  <pageMargins left="0.15763888888888888" right="0.15763888888888888" top="0.70902777777777781" bottom="0.70902777777777781" header="0.39374999999999999" footer="0.39374999999999999"/>
  <pageSetup paperSize="9" firstPageNumber="0" orientation="landscape" r:id="rId1"/>
  <headerFooter alignWithMargins="0">
    <oddHeader>&amp;C&amp;A</oddHeader>
    <oddFooter>&amp;CPage &amp;P</oddFooter>
  </headerFooter>
  <ignoredErrors>
    <ignoredError sqref="L49:L62 L6:L48 L64:L74" formulaRange="1"/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Čerpanie rozpočtu k 31.12.2015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Kasprik, Lubos</dc:creator>
  <cp:lastModifiedBy>Kasprik, Lubos</cp:lastModifiedBy>
  <cp:lastPrinted>2016-02-23T13:59:39Z</cp:lastPrinted>
  <dcterms:created xsi:type="dcterms:W3CDTF">2018-06-26T09:52:52Z</dcterms:created>
  <dcterms:modified xsi:type="dcterms:W3CDTF">2018-06-26T09:52:52Z</dcterms:modified>
</cp:coreProperties>
</file>